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5480" windowHeight="11640" tabRatio="711" activeTab="0"/>
  </bookViews>
  <sheets>
    <sheet name="Yearly Summary" sheetId="1" r:id="rId1"/>
    <sheet name="Detail" sheetId="2" r:id="rId2"/>
    <sheet name="Hosting Costs" sheetId="3" r:id="rId3"/>
    <sheet name="Broadcasting Costs" sheetId="4" r:id="rId4"/>
    <sheet name="License Fees" sheetId="5" r:id="rId5"/>
  </sheets>
  <definedNames>
    <definedName name="_xlnm.Print_Area" localSheetId="1">'Detail'!$A$1:$BI$297</definedName>
    <definedName name="_xlnm.Print_Area" localSheetId="0">'Yearly Summary'!$A$1:$F$298</definedName>
    <definedName name="_xlnm.Print_Titles" localSheetId="1">'Detail'!$A:$A,'Detail'!$1:$5</definedName>
    <definedName name="_xlnm.Print_Titles" localSheetId="0">'Yearly Summary'!$1:$5</definedName>
  </definedNames>
  <calcPr fullCalcOnLoad="1"/>
</workbook>
</file>

<file path=xl/sharedStrings.xml><?xml version="1.0" encoding="utf-8"?>
<sst xmlns="http://schemas.openxmlformats.org/spreadsheetml/2006/main" count="540" uniqueCount="167">
  <si>
    <t xml:space="preserve">  % Total Unsubscribes</t>
  </si>
  <si>
    <t>Total Costs</t>
  </si>
  <si>
    <t>Email Subscriber Acquisition by Source</t>
  </si>
  <si>
    <t>New Net Email Subscribers</t>
  </si>
  <si>
    <t>Source:  Internet Production, Inc.</t>
  </si>
  <si>
    <t xml:space="preserve">  Average Yield per M Page Views</t>
  </si>
  <si>
    <t xml:space="preserve">  Total Website Ad Sales</t>
  </si>
  <si>
    <t xml:space="preserve">  Visits</t>
  </si>
  <si>
    <t xml:space="preserve">  Impressions</t>
  </si>
  <si>
    <t xml:space="preserve">  Marketing Cost</t>
  </si>
  <si>
    <t xml:space="preserve">  Voluntary Unsubs</t>
  </si>
  <si>
    <t xml:space="preserve">  Involuntary Unsubs</t>
  </si>
  <si>
    <t xml:space="preserve">  Sponsored Page Views</t>
  </si>
  <si>
    <t>Hub Name:  B2B Daily</t>
  </si>
  <si>
    <t xml:space="preserve">    Corporate Licensing</t>
  </si>
  <si>
    <t xml:space="preserve">    Total Net Other Sales</t>
  </si>
  <si>
    <t xml:space="preserve">    Workshops</t>
  </si>
  <si>
    <t xml:space="preserve">    Event Telephone Sales</t>
  </si>
  <si>
    <t xml:space="preserve">  PR Supplies</t>
  </si>
  <si>
    <t xml:space="preserve">  Event Marketing/Production</t>
  </si>
  <si>
    <t xml:space="preserve">  Conversion Rate %</t>
  </si>
  <si>
    <t>Organic Marketing</t>
  </si>
  <si>
    <t>Min Page View</t>
  </si>
  <si>
    <t>Internet Marketing System Sales</t>
  </si>
  <si>
    <t xml:space="preserve">  Total Net Sales</t>
  </si>
  <si>
    <t>Total Net Sales</t>
  </si>
  <si>
    <t xml:space="preserve">  RPM (Revenue per M Emails Sent)</t>
  </si>
  <si>
    <t xml:space="preserve">  Mail Qty from DM Postal Report</t>
  </si>
  <si>
    <t>Direct Mail</t>
  </si>
  <si>
    <t xml:space="preserve">  Total Impressions</t>
  </si>
  <si>
    <t xml:space="preserve">  Average Yield per M Impressions</t>
  </si>
  <si>
    <t>License Fees</t>
  </si>
  <si>
    <t>Fee</t>
  </si>
  <si>
    <t>Registered/Paid Mbrs</t>
  </si>
  <si>
    <t>TV</t>
  </si>
  <si>
    <t xml:space="preserve">  Audience Reach</t>
  </si>
  <si>
    <t xml:space="preserve">  Total Lead Generation Ad Sales</t>
  </si>
  <si>
    <t>Email Newsletter Advertising</t>
  </si>
  <si>
    <t xml:space="preserve">  Sponsored Emails Sent</t>
  </si>
  <si>
    <t xml:space="preserve">  % Gross Response</t>
  </si>
  <si>
    <t>Beginning Email Subscriber Balance</t>
  </si>
  <si>
    <t>Net New Email Subscribers</t>
  </si>
  <si>
    <t xml:space="preserve">  Cost per M Emails</t>
  </si>
  <si>
    <t xml:space="preserve">  Total Email Broadcasting Cost</t>
  </si>
  <si>
    <t>Internet Marketing System Hosting</t>
  </si>
  <si>
    <t xml:space="preserve">  Page Views per Subscriber</t>
  </si>
  <si>
    <t xml:space="preserve">  Cost per M Page Views</t>
  </si>
  <si>
    <t xml:space="preserve">  Total Hosting Cost</t>
  </si>
  <si>
    <t>Email Broadcasting Cost</t>
  </si>
  <si>
    <t xml:space="preserve">  Total Emails Sent</t>
  </si>
  <si>
    <t>Fixed Overhead</t>
  </si>
  <si>
    <t xml:space="preserve">  Full Time Employees Equivalents (FTEEs)</t>
  </si>
  <si>
    <t xml:space="preserve">  Cost per FTEE</t>
  </si>
  <si>
    <t xml:space="preserve">  Total Page Views (from AW Stats)</t>
  </si>
  <si>
    <t xml:space="preserve">  Sponsored Page Views (from ad server)</t>
  </si>
  <si>
    <t>Other Sales</t>
  </si>
  <si>
    <t xml:space="preserve">  Total Direct Fixed Costs</t>
  </si>
  <si>
    <t xml:space="preserve">  Affiliates</t>
  </si>
  <si>
    <t>Affiliates</t>
  </si>
  <si>
    <t>Affiliate Sales</t>
  </si>
  <si>
    <t xml:space="preserve">  Net Contribution to Operations</t>
  </si>
  <si>
    <t xml:space="preserve">  Average Active Email Subscribers</t>
  </si>
  <si>
    <t xml:space="preserve">  Annualized Sales per Subscriber</t>
  </si>
  <si>
    <t xml:space="preserve">  Direct Mail</t>
  </si>
  <si>
    <t>Direct Mail Marketing</t>
  </si>
  <si>
    <t xml:space="preserve">  % Pay-Up</t>
  </si>
  <si>
    <t xml:space="preserve">  Average Sales per Net Order</t>
  </si>
  <si>
    <t xml:space="preserve">  Total Page Views</t>
  </si>
  <si>
    <t>Organic Marketing (SEO/PR/Links)</t>
  </si>
  <si>
    <t xml:space="preserve">  % Cost of Goods Sold</t>
  </si>
  <si>
    <t xml:space="preserve">  Total Order Processing Cost</t>
  </si>
  <si>
    <t xml:space="preserve">  Contact Frequency</t>
  </si>
  <si>
    <t xml:space="preserve">  Total Fixed Overhead Cost</t>
  </si>
  <si>
    <t>Email Volume</t>
  </si>
  <si>
    <t>Rate</t>
  </si>
  <si>
    <t xml:space="preserve">  Gross New Subscribers</t>
  </si>
  <si>
    <t xml:space="preserve">  Confirmation Rate</t>
  </si>
  <si>
    <t xml:space="preserve">  Average Cost per Click</t>
  </si>
  <si>
    <t>PPC Marketing (Pay-per-Click)</t>
  </si>
  <si>
    <t xml:space="preserve">  Pay-Per-Click</t>
  </si>
  <si>
    <t>Average Cost per New Subscriber</t>
  </si>
  <si>
    <t xml:space="preserve">  Net New Email Subscribers</t>
  </si>
  <si>
    <t>Email Unsubscribes</t>
  </si>
  <si>
    <t xml:space="preserve">  Net Orders</t>
  </si>
  <si>
    <t xml:space="preserve">  Average Order</t>
  </si>
  <si>
    <t xml:space="preserve">  Total Net Online Sales</t>
  </si>
  <si>
    <t xml:space="preserve">  Online Product Sales</t>
  </si>
  <si>
    <t xml:space="preserve">  Advertising Sales</t>
  </si>
  <si>
    <t xml:space="preserve">  Other Sales</t>
  </si>
  <si>
    <t xml:space="preserve">  Software Maintenance Fee (R&amp;D)</t>
  </si>
  <si>
    <t xml:space="preserve">  Technical Support (Hourly)</t>
  </si>
  <si>
    <t xml:space="preserve">  Other Hosting Fees</t>
  </si>
  <si>
    <t xml:space="preserve">  Consult Fees  MQ</t>
  </si>
  <si>
    <t xml:space="preserve">  % Voluntary Unsubscribes</t>
  </si>
  <si>
    <t xml:space="preserve">  % Involuntary Unsubscribes</t>
  </si>
  <si>
    <t xml:space="preserve">  % of Total Page Views</t>
  </si>
  <si>
    <t xml:space="preserve">  Order Flow Pages Served (10% of PVs)</t>
  </si>
  <si>
    <t xml:space="preserve">  Total Order Flow Analusis Cost (WT)</t>
  </si>
  <si>
    <t>Capital Expenditures</t>
  </si>
  <si>
    <t xml:space="preserve">  System Development</t>
  </si>
  <si>
    <t>Total Capital Expenditures</t>
  </si>
  <si>
    <t>Lead Generation Advertising</t>
  </si>
  <si>
    <t xml:space="preserve">  Leads from New Subscribers</t>
  </si>
  <si>
    <t xml:space="preserve">  Beginning Subscribers (from model)</t>
  </si>
  <si>
    <t xml:space="preserve">  % Leads from Existing Subscribers</t>
  </si>
  <si>
    <t xml:space="preserve">  Leads from Existing Subscribers</t>
  </si>
  <si>
    <t xml:space="preserve">  Total Leads</t>
  </si>
  <si>
    <t xml:space="preserve">  Sales per Lead</t>
  </si>
  <si>
    <t xml:space="preserve"> </t>
  </si>
  <si>
    <t xml:space="preserve">  TV</t>
  </si>
  <si>
    <t>Syndicated Content (MSN)</t>
  </si>
  <si>
    <t xml:space="preserve">  Syndicated Content</t>
  </si>
  <si>
    <t>Syndicaed Content</t>
  </si>
  <si>
    <t xml:space="preserve">     www.iproduction.com/pricing/</t>
  </si>
  <si>
    <t xml:space="preserve">  Total Adds by Source</t>
  </si>
  <si>
    <t>Year 2</t>
  </si>
  <si>
    <t xml:space="preserve">     per Email Subscriber</t>
  </si>
  <si>
    <t>Total Online Sales</t>
  </si>
  <si>
    <t>Website Advertising</t>
  </si>
  <si>
    <t xml:space="preserve">  % Sponsored</t>
  </si>
  <si>
    <t>Mequoda Online Publishing Model 506:  V 5.3</t>
  </si>
  <si>
    <t>ASP Fee</t>
  </si>
  <si>
    <t>Total Email Subscriber Acquisition Cost</t>
  </si>
  <si>
    <t>Order Processing Cost</t>
  </si>
  <si>
    <t>Hosting Costs</t>
  </si>
  <si>
    <t>President:  Steve Laliberte</t>
  </si>
  <si>
    <t>St. Paul, MN 55126</t>
  </si>
  <si>
    <t xml:space="preserve">  Contact Frequency per month</t>
  </si>
  <si>
    <t>Email Subscriber Balance Forward</t>
  </si>
  <si>
    <t>Executive Summary</t>
  </si>
  <si>
    <t xml:space="preserve">  System Set Up Costs</t>
  </si>
  <si>
    <t xml:space="preserve">  Software Licence Fees</t>
  </si>
  <si>
    <t xml:space="preserve">  Total Unsubs</t>
  </si>
  <si>
    <t>Forecast</t>
  </si>
  <si>
    <t>Year 4</t>
  </si>
  <si>
    <t>Year 5</t>
  </si>
  <si>
    <t>Average Email Subscribers for Period</t>
  </si>
  <si>
    <t xml:space="preserve">  Average Email Subscribers for Period</t>
  </si>
  <si>
    <t xml:space="preserve">  Gross Paid Orders</t>
  </si>
  <si>
    <t>Editorial Email Database Marketing</t>
  </si>
  <si>
    <t>Promotional Email Database Marketing</t>
  </si>
  <si>
    <t xml:space="preserve">  Total Variable Costs</t>
  </si>
  <si>
    <t xml:space="preserve">   Contribution Margin</t>
  </si>
  <si>
    <t>Product Cost of Goods Sold</t>
  </si>
  <si>
    <t xml:space="preserve">  Total Product COGS</t>
  </si>
  <si>
    <t>Year 3</t>
  </si>
  <si>
    <t xml:space="preserve">  Marketing Cost (Commissions Paid)</t>
  </si>
  <si>
    <t xml:space="preserve">  SEO/PR/Links</t>
  </si>
  <si>
    <t>3570 Lexington Ave N., Suite 220</t>
  </si>
  <si>
    <t>Broadcasting Costs</t>
  </si>
  <si>
    <t xml:space="preserve">  % Credit Card Processing</t>
  </si>
  <si>
    <t xml:space="preserve">  Cost per Net New Email Subscriber</t>
  </si>
  <si>
    <t xml:space="preserve">  % Up Sell to Paid Offer</t>
  </si>
  <si>
    <t xml:space="preserve">    Labor Costs</t>
  </si>
  <si>
    <t>Order Flow Path Analysis</t>
  </si>
  <si>
    <t>651-483-5610</t>
  </si>
  <si>
    <t xml:space="preserve">  Total Email Newsletter Ad Sales</t>
  </si>
  <si>
    <t>Email Promotional Advertising</t>
  </si>
  <si>
    <t xml:space="preserve">  Total Email Promotions Sent</t>
  </si>
  <si>
    <t xml:space="preserve">  Total Email Promotional Ad Sales</t>
  </si>
  <si>
    <t>Total Advertising Sales</t>
  </si>
  <si>
    <t>Year 1</t>
  </si>
  <si>
    <t xml:space="preserve">  Net Paid Orders</t>
  </si>
  <si>
    <t>Internet Marketing System Costs</t>
  </si>
  <si>
    <t xml:space="preserve">  CTR (Click-Thru-Rate)</t>
  </si>
  <si>
    <t xml:space="preserve">  Landing Page Arrivals</t>
  </si>
  <si>
    <t xml:space="preserve">  Conversion Rate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</si>
</sst>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mmmm\-yy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0.0%"/>
    <numFmt numFmtId="173" formatCode="_(&quot;$&quot;* #,##0.0_);_(&quot;$&quot;* \(#,##0.0\);_(&quot;$&quot;* &quot;-&quot;_);_(@_)"/>
    <numFmt numFmtId="174" formatCode="_(&quot;$&quot;* #,##0.00_);_(&quot;$&quot;* \(#,##0.00\);_(&quot;$&quot;* &quot;-&quot;_);_(@_)"/>
    <numFmt numFmtId="175" formatCode="_(* #,##0.0_);_(* \(#,##0.0\);_(* &quot;-&quot;?_);_(@_)"/>
    <numFmt numFmtId="176" formatCode="0.000%"/>
    <numFmt numFmtId="177" formatCode="0.0000%"/>
    <numFmt numFmtId="178" formatCode="_(* #,##0.000_);_(* \(#,##0.000\);_(* &quot;-&quot;??_);_(@_)"/>
    <numFmt numFmtId="179" formatCode="_(&quot;$&quot;* #,##0.00000_);_(&quot;$&quot;* \(#,##0.00000\);_(&quot;$&quot;* &quot;-&quot;??_);_(@_)"/>
    <numFmt numFmtId="180" formatCode="_(&quot;$&quot;* #,##0.000000_);_(&quot;$&quot;* \(#,##0.000000\);_(&quot;$&quot;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0.00000%"/>
    <numFmt numFmtId="186" formatCode="&quot;$&quot;#,##0.0_);[Red]\(&quot;$&quot;#,##0.0\)"/>
    <numFmt numFmtId="187" formatCode="0_);\(0\)"/>
    <numFmt numFmtId="188" formatCode="_(* #,##0.0000_);_(* \(#,##0.0000\);_(* &quot;-&quot;????_);_(@_)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36"/>
      <name val="Verdana"/>
      <family val="0"/>
    </font>
    <font>
      <sz val="12"/>
      <name val="Verdana"/>
      <family val="0"/>
    </font>
    <font>
      <b/>
      <sz val="12"/>
      <color indexed="12"/>
      <name val="Verdana"/>
      <family val="0"/>
    </font>
    <font>
      <sz val="12"/>
      <color indexed="12"/>
      <name val="Verdana"/>
      <family val="0"/>
    </font>
    <font>
      <b/>
      <sz val="9"/>
      <name val="Verdana"/>
      <family val="0"/>
    </font>
    <font>
      <b/>
      <sz val="14"/>
      <name val="Verdana"/>
      <family val="0"/>
    </font>
    <font>
      <sz val="8"/>
      <name val="Verdana"/>
      <family val="0"/>
    </font>
    <font>
      <sz val="14"/>
      <name val="Verdana"/>
      <family val="0"/>
    </font>
    <font>
      <b/>
      <sz val="12"/>
      <color indexed="10"/>
      <name val="Verdan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6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6" fontId="13" fillId="0" borderId="0" xfId="0" applyNumberFormat="1" applyFont="1" applyFill="1" applyAlignment="1">
      <alignment/>
    </xf>
    <xf numFmtId="0" fontId="8" fillId="0" borderId="0" xfId="0" applyFont="1" applyFill="1" applyAlignment="1" applyProtection="1">
      <alignment/>
      <protection locked="0"/>
    </xf>
    <xf numFmtId="166" fontId="9" fillId="0" borderId="0" xfId="15" applyNumberFormat="1" applyFont="1" applyFill="1" applyAlignment="1">
      <alignment/>
    </xf>
    <xf numFmtId="166" fontId="7" fillId="0" borderId="0" xfId="15" applyNumberFormat="1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7" fillId="0" borderId="0" xfId="0" applyNumberFormat="1" applyFont="1" applyFill="1" applyAlignment="1">
      <alignment horizontal="left"/>
    </xf>
    <xf numFmtId="166" fontId="14" fillId="0" borderId="0" xfId="15" applyNumberFormat="1" applyFont="1" applyFill="1" applyAlignment="1" applyProtection="1">
      <alignment horizontal="right"/>
      <protection locked="0"/>
    </xf>
    <xf numFmtId="17" fontId="4" fillId="0" borderId="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4" fillId="0" borderId="0" xfId="15" applyNumberFormat="1" applyFont="1" applyFill="1" applyBorder="1" applyAlignment="1">
      <alignment/>
    </xf>
    <xf numFmtId="169" fontId="4" fillId="0" borderId="0" xfId="17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9" fontId="7" fillId="0" borderId="0" xfId="17" applyNumberFormat="1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9" fontId="10" fillId="0" borderId="0" xfId="21" applyFont="1" applyFill="1" applyBorder="1" applyAlignment="1">
      <alignment vertical="top"/>
    </xf>
    <xf numFmtId="0" fontId="4" fillId="0" borderId="1" xfId="0" applyFont="1" applyFill="1" applyBorder="1" applyAlignment="1">
      <alignment/>
    </xf>
    <xf numFmtId="44" fontId="4" fillId="0" borderId="1" xfId="17" applyFont="1" applyFill="1" applyBorder="1" applyAlignment="1">
      <alignment/>
    </xf>
    <xf numFmtId="166" fontId="8" fillId="0" borderId="0" xfId="15" applyNumberFormat="1" applyFont="1" applyFill="1" applyAlignment="1" applyProtection="1">
      <alignment/>
      <protection locked="0"/>
    </xf>
    <xf numFmtId="166" fontId="4" fillId="0" borderId="0" xfId="15" applyNumberFormat="1" applyFont="1" applyFill="1" applyAlignment="1" applyProtection="1">
      <alignment/>
      <protection/>
    </xf>
    <xf numFmtId="166" fontId="4" fillId="0" borderId="0" xfId="15" applyNumberFormat="1" applyFont="1" applyFill="1" applyAlignment="1">
      <alignment/>
    </xf>
    <xf numFmtId="166" fontId="7" fillId="0" borderId="0" xfId="15" applyNumberFormat="1" applyFont="1" applyFill="1" applyAlignment="1" applyProtection="1">
      <alignment/>
      <protection locked="0"/>
    </xf>
    <xf numFmtId="172" fontId="7" fillId="0" borderId="0" xfId="21" applyNumberFormat="1" applyFont="1" applyFill="1" applyAlignment="1" quotePrefix="1">
      <alignment/>
    </xf>
    <xf numFmtId="166" fontId="9" fillId="0" borderId="0" xfId="15" applyNumberFormat="1" applyFont="1" applyFill="1" applyAlignment="1" applyProtection="1">
      <alignment/>
      <protection locked="0"/>
    </xf>
    <xf numFmtId="0" fontId="4" fillId="0" borderId="2" xfId="0" applyFont="1" applyFill="1" applyBorder="1" applyAlignment="1">
      <alignment/>
    </xf>
    <xf numFmtId="166" fontId="4" fillId="0" borderId="2" xfId="15" applyNumberFormat="1" applyFont="1" applyFill="1" applyBorder="1" applyAlignment="1">
      <alignment/>
    </xf>
    <xf numFmtId="0" fontId="7" fillId="0" borderId="0" xfId="0" applyFont="1" applyFill="1" applyAlignment="1">
      <alignment/>
    </xf>
    <xf numFmtId="10" fontId="9" fillId="0" borderId="0" xfId="15" applyNumberFormat="1" applyFont="1" applyFill="1" applyAlignment="1" applyProtection="1">
      <alignment/>
      <protection locked="0"/>
    </xf>
    <xf numFmtId="10" fontId="9" fillId="0" borderId="0" xfId="21" applyNumberFormat="1" applyFont="1" applyFill="1" applyAlignment="1" applyProtection="1">
      <alignment/>
      <protection locked="0"/>
    </xf>
    <xf numFmtId="169" fontId="9" fillId="0" borderId="0" xfId="17" applyNumberFormat="1" applyFont="1" applyFill="1" applyAlignment="1" applyProtection="1">
      <alignment/>
      <protection locked="0"/>
    </xf>
    <xf numFmtId="44" fontId="4" fillId="0" borderId="0" xfId="17" applyNumberFormat="1" applyFont="1" applyFill="1" applyAlignment="1">
      <alignment/>
    </xf>
    <xf numFmtId="169" fontId="7" fillId="0" borderId="0" xfId="17" applyNumberFormat="1" applyFont="1" applyFill="1" applyAlignment="1" applyProtection="1">
      <alignment/>
      <protection locked="0"/>
    </xf>
    <xf numFmtId="44" fontId="4" fillId="0" borderId="0" xfId="17" applyFont="1" applyFill="1" applyAlignment="1">
      <alignment/>
    </xf>
    <xf numFmtId="44" fontId="7" fillId="0" borderId="0" xfId="17" applyFont="1" applyFill="1" applyAlignment="1">
      <alignment/>
    </xf>
    <xf numFmtId="169" fontId="9" fillId="0" borderId="0" xfId="17" applyNumberFormat="1" applyFont="1" applyFill="1" applyAlignment="1">
      <alignment/>
    </xf>
    <xf numFmtId="169" fontId="4" fillId="0" borderId="0" xfId="17" applyNumberFormat="1" applyFont="1" applyFill="1" applyAlignment="1">
      <alignment/>
    </xf>
    <xf numFmtId="0" fontId="7" fillId="0" borderId="2" xfId="0" applyFont="1" applyFill="1" applyBorder="1" applyAlignment="1">
      <alignment/>
    </xf>
    <xf numFmtId="44" fontId="7" fillId="0" borderId="2" xfId="17" applyFont="1" applyFill="1" applyBorder="1" applyAlignment="1">
      <alignment/>
    </xf>
    <xf numFmtId="44" fontId="9" fillId="0" borderId="0" xfId="17" applyNumberFormat="1" applyFont="1" applyFill="1" applyAlignment="1" applyProtection="1">
      <alignment/>
      <protection locked="0"/>
    </xf>
    <xf numFmtId="166" fontId="7" fillId="0" borderId="0" xfId="15" applyNumberFormat="1" applyFont="1" applyFill="1" applyBorder="1" applyAlignment="1">
      <alignment/>
    </xf>
    <xf numFmtId="169" fontId="7" fillId="0" borderId="0" xfId="17" applyNumberFormat="1" applyFont="1" applyFill="1" applyAlignment="1">
      <alignment/>
    </xf>
    <xf numFmtId="44" fontId="7" fillId="0" borderId="0" xfId="17" applyNumberFormat="1" applyFont="1" applyFill="1" applyAlignment="1">
      <alignment/>
    </xf>
    <xf numFmtId="174" fontId="7" fillId="0" borderId="2" xfId="15" applyNumberFormat="1" applyFont="1" applyFill="1" applyBorder="1" applyAlignment="1">
      <alignment/>
    </xf>
    <xf numFmtId="9" fontId="7" fillId="0" borderId="0" xfId="21" applyFont="1" applyFill="1" applyAlignment="1">
      <alignment/>
    </xf>
    <xf numFmtId="166" fontId="7" fillId="0" borderId="0" xfId="15" applyNumberFormat="1" applyFont="1" applyFill="1" applyAlignment="1" applyProtection="1">
      <alignment horizontal="center"/>
      <protection/>
    </xf>
    <xf numFmtId="166" fontId="7" fillId="0" borderId="0" xfId="15" applyNumberFormat="1" applyFont="1" applyFill="1" applyAlignment="1" applyProtection="1">
      <alignment/>
      <protection/>
    </xf>
    <xf numFmtId="43" fontId="9" fillId="0" borderId="0" xfId="15" applyFont="1" applyFill="1" applyAlignment="1" applyProtection="1">
      <alignment/>
      <protection locked="0"/>
    </xf>
    <xf numFmtId="44" fontId="9" fillId="0" borderId="0" xfId="17" applyFont="1" applyFill="1" applyAlignment="1" applyProtection="1">
      <alignment horizontal="center"/>
      <protection locked="0"/>
    </xf>
    <xf numFmtId="169" fontId="4" fillId="0" borderId="0" xfId="17" applyNumberFormat="1" applyFont="1" applyFill="1" applyAlignment="1" applyProtection="1">
      <alignment/>
      <protection/>
    </xf>
    <xf numFmtId="44" fontId="7" fillId="0" borderId="0" xfId="17" applyNumberFormat="1" applyFont="1" applyFill="1" applyBorder="1" applyAlignment="1">
      <alignment/>
    </xf>
    <xf numFmtId="44" fontId="7" fillId="0" borderId="2" xfId="17" applyNumberFormat="1" applyFont="1" applyFill="1" applyBorder="1" applyAlignment="1">
      <alignment/>
    </xf>
    <xf numFmtId="10" fontId="4" fillId="0" borderId="0" xfId="21" applyNumberFormat="1" applyFont="1" applyFill="1" applyAlignment="1">
      <alignment/>
    </xf>
    <xf numFmtId="166" fontId="7" fillId="0" borderId="0" xfId="15" applyNumberFormat="1" applyFont="1" applyFill="1" applyAlignment="1" quotePrefix="1">
      <alignment/>
    </xf>
    <xf numFmtId="42" fontId="4" fillId="0" borderId="0" xfId="15" applyNumberFormat="1" applyFont="1" applyFill="1" applyAlignment="1">
      <alignment/>
    </xf>
    <xf numFmtId="10" fontId="9" fillId="0" borderId="0" xfId="15" applyNumberFormat="1" applyFont="1" applyFill="1" applyAlignment="1" applyProtection="1">
      <alignment/>
      <protection locked="0"/>
    </xf>
    <xf numFmtId="42" fontId="4" fillId="0" borderId="0" xfId="15" applyNumberFormat="1" applyFont="1" applyFill="1" applyAlignment="1" applyProtection="1" quotePrefix="1">
      <alignment/>
      <protection locked="0"/>
    </xf>
    <xf numFmtId="169" fontId="4" fillId="0" borderId="2" xfId="17" applyNumberFormat="1" applyFont="1" applyFill="1" applyBorder="1" applyAlignment="1">
      <alignment/>
    </xf>
    <xf numFmtId="0" fontId="7" fillId="0" borderId="3" xfId="0" applyFont="1" applyFill="1" applyBorder="1" applyAlignment="1">
      <alignment/>
    </xf>
    <xf numFmtId="166" fontId="7" fillId="0" borderId="3" xfId="15" applyNumberFormat="1" applyFont="1" applyFill="1" applyBorder="1" applyAlignment="1">
      <alignment/>
    </xf>
    <xf numFmtId="178" fontId="7" fillId="0" borderId="0" xfId="15" applyNumberFormat="1" applyFont="1" applyFill="1" applyAlignment="1">
      <alignment/>
    </xf>
    <xf numFmtId="44" fontId="9" fillId="0" borderId="0" xfId="17" applyNumberFormat="1" applyFont="1" applyFill="1" applyAlignment="1" applyProtection="1">
      <alignment horizontal="center"/>
      <protection locked="0"/>
    </xf>
    <xf numFmtId="10" fontId="9" fillId="0" borderId="0" xfId="21" applyNumberFormat="1" applyFont="1" applyFill="1" applyAlignment="1" applyProtection="1">
      <alignment/>
      <protection/>
    </xf>
    <xf numFmtId="43" fontId="7" fillId="0" borderId="0" xfId="15" applyFont="1" applyFill="1" applyAlignment="1">
      <alignment/>
    </xf>
    <xf numFmtId="49" fontId="14" fillId="0" borderId="0" xfId="15" applyNumberFormat="1" applyFont="1" applyFill="1" applyAlignment="1" applyProtection="1">
      <alignment horizontal="right"/>
      <protection locked="0"/>
    </xf>
    <xf numFmtId="174" fontId="7" fillId="0" borderId="0" xfId="15" applyNumberFormat="1" applyFont="1" applyFill="1" applyAlignment="1">
      <alignment/>
    </xf>
    <xf numFmtId="6" fontId="13" fillId="0" borderId="0" xfId="0" applyNumberFormat="1" applyFont="1" applyFill="1" applyAlignment="1">
      <alignment horizontal="right"/>
    </xf>
    <xf numFmtId="166" fontId="11" fillId="0" borderId="0" xfId="15" applyNumberFormat="1" applyFont="1" applyAlignment="1">
      <alignment horizontal="left" indent="3"/>
    </xf>
    <xf numFmtId="166" fontId="4" fillId="0" borderId="0" xfId="15" applyNumberFormat="1" applyFont="1" applyAlignment="1">
      <alignment horizontal="left" indent="3"/>
    </xf>
    <xf numFmtId="166" fontId="7" fillId="0" borderId="0" xfId="15" applyNumberFormat="1" applyFont="1" applyAlignment="1">
      <alignment horizontal="left" indent="3"/>
    </xf>
    <xf numFmtId="166" fontId="13" fillId="0" borderId="0" xfId="15" applyNumberFormat="1" applyFont="1" applyAlignment="1">
      <alignment horizontal="left" indent="3"/>
    </xf>
    <xf numFmtId="166" fontId="13" fillId="0" borderId="0" xfId="15" applyNumberFormat="1" applyFont="1" applyFill="1" applyAlignment="1">
      <alignment horizontal="left" indent="3"/>
    </xf>
    <xf numFmtId="183" fontId="11" fillId="0" borderId="0" xfId="15" applyNumberFormat="1" applyFont="1" applyAlignment="1">
      <alignment/>
    </xf>
    <xf numFmtId="183" fontId="4" fillId="0" borderId="0" xfId="15" applyNumberFormat="1" applyFont="1" applyAlignment="1">
      <alignment/>
    </xf>
    <xf numFmtId="183" fontId="7" fillId="0" borderId="0" xfId="15" applyNumberFormat="1" applyFont="1" applyAlignment="1">
      <alignment/>
    </xf>
    <xf numFmtId="183" fontId="11" fillId="0" borderId="0" xfId="15" applyNumberFormat="1" applyFont="1" applyAlignment="1">
      <alignment horizontal="right"/>
    </xf>
    <xf numFmtId="183" fontId="13" fillId="0" borderId="0" xfId="15" applyNumberFormat="1" applyFont="1" applyAlignment="1">
      <alignment/>
    </xf>
    <xf numFmtId="166" fontId="13" fillId="0" borderId="0" xfId="15" applyNumberFormat="1" applyFont="1" applyFill="1" applyAlignment="1">
      <alignment/>
    </xf>
    <xf numFmtId="22" fontId="7" fillId="0" borderId="0" xfId="0" applyNumberFormat="1" applyFont="1" applyFill="1" applyAlignment="1">
      <alignment horizontal="left"/>
    </xf>
    <xf numFmtId="9" fontId="13" fillId="0" borderId="0" xfId="21" applyFont="1" applyAlignment="1">
      <alignment/>
    </xf>
    <xf numFmtId="9" fontId="13" fillId="0" borderId="0" xfId="21" applyFont="1" applyFill="1" applyAlignment="1">
      <alignment/>
    </xf>
    <xf numFmtId="166" fontId="13" fillId="0" borderId="1" xfId="15" applyNumberFormat="1" applyFont="1" applyFill="1" applyBorder="1" applyAlignment="1">
      <alignment/>
    </xf>
    <xf numFmtId="6" fontId="13" fillId="0" borderId="1" xfId="0" applyNumberFormat="1" applyFont="1" applyFill="1" applyBorder="1" applyAlignment="1">
      <alignment/>
    </xf>
    <xf numFmtId="9" fontId="13" fillId="0" borderId="1" xfId="21" applyFont="1" applyFill="1" applyBorder="1" applyAlignment="1">
      <alignment/>
    </xf>
    <xf numFmtId="166" fontId="13" fillId="0" borderId="0" xfId="15" applyNumberFormat="1" applyFont="1" applyAlignment="1">
      <alignment/>
    </xf>
    <xf numFmtId="42" fontId="7" fillId="0" borderId="0" xfId="15" applyNumberFormat="1" applyFont="1" applyFill="1" applyAlignment="1" quotePrefix="1">
      <alignment/>
    </xf>
    <xf numFmtId="166" fontId="13" fillId="0" borderId="0" xfId="15" applyNumberFormat="1" applyFont="1" applyFill="1" applyBorder="1" applyAlignment="1">
      <alignment/>
    </xf>
    <xf numFmtId="22" fontId="7" fillId="0" borderId="0" xfId="0" applyNumberFormat="1" applyFont="1" applyFill="1" applyBorder="1" applyAlignment="1">
      <alignment horizontal="left"/>
    </xf>
    <xf numFmtId="49" fontId="4" fillId="0" borderId="0" xfId="15" applyNumberFormat="1" applyFont="1" applyFill="1" applyAlignment="1">
      <alignment horizontal="right"/>
    </xf>
    <xf numFmtId="49" fontId="4" fillId="0" borderId="1" xfId="15" applyNumberFormat="1" applyFont="1" applyFill="1" applyBorder="1" applyAlignment="1">
      <alignment horizontal="right"/>
    </xf>
    <xf numFmtId="17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9" fontId="4" fillId="0" borderId="0" xfId="21" applyFont="1" applyFill="1" applyBorder="1" applyAlignment="1">
      <alignment vertical="top"/>
    </xf>
    <xf numFmtId="10" fontId="7" fillId="0" borderId="0" xfId="15" applyNumberFormat="1" applyFont="1" applyFill="1" applyAlignment="1">
      <alignment/>
    </xf>
    <xf numFmtId="169" fontId="4" fillId="0" borderId="0" xfId="0" applyNumberFormat="1" applyFont="1" applyFill="1" applyBorder="1" applyAlignment="1">
      <alignment/>
    </xf>
    <xf numFmtId="166" fontId="7" fillId="0" borderId="0" xfId="0" applyNumberFormat="1" applyFont="1" applyFill="1" applyAlignment="1">
      <alignment/>
    </xf>
    <xf numFmtId="10" fontId="7" fillId="0" borderId="0" xfId="21" applyNumberFormat="1" applyFont="1" applyFill="1" applyAlignment="1">
      <alignment/>
    </xf>
    <xf numFmtId="169" fontId="7" fillId="0" borderId="0" xfId="17" applyNumberFormat="1" applyFont="1" applyFill="1" applyAlignment="1" quotePrefix="1">
      <alignment/>
    </xf>
    <xf numFmtId="43" fontId="7" fillId="0" borderId="0" xfId="15" applyNumberFormat="1" applyFont="1" applyFill="1" applyAlignment="1">
      <alignment/>
    </xf>
    <xf numFmtId="165" fontId="7" fillId="0" borderId="0" xfId="15" applyNumberFormat="1" applyFont="1" applyFill="1" applyAlignment="1">
      <alignment/>
    </xf>
    <xf numFmtId="43" fontId="7" fillId="0" borderId="0" xfId="15" applyNumberFormat="1" applyFont="1" applyFill="1" applyAlignment="1" applyProtection="1">
      <alignment/>
      <protection locked="0"/>
    </xf>
    <xf numFmtId="10" fontId="9" fillId="0" borderId="0" xfId="21" applyNumberFormat="1" applyFont="1" applyFill="1" applyAlignment="1" quotePrefix="1">
      <alignment/>
    </xf>
    <xf numFmtId="10" fontId="7" fillId="0" borderId="0" xfId="21" applyNumberFormat="1" applyFont="1" applyFill="1" applyAlignment="1" quotePrefix="1">
      <alignment/>
    </xf>
    <xf numFmtId="165" fontId="7" fillId="0" borderId="0" xfId="15" applyNumberFormat="1" applyFont="1" applyFill="1" applyAlignment="1" applyProtection="1">
      <alignment/>
      <protection locked="0"/>
    </xf>
    <xf numFmtId="10" fontId="9" fillId="0" borderId="0" xfId="21" applyNumberFormat="1" applyFont="1" applyFill="1" applyAlignment="1" applyProtection="1" quotePrefix="1">
      <alignment/>
      <protection locked="0"/>
    </xf>
    <xf numFmtId="17" fontId="8" fillId="0" borderId="1" xfId="15" applyNumberFormat="1" applyFont="1" applyFill="1" applyBorder="1" applyAlignment="1">
      <alignment/>
    </xf>
    <xf numFmtId="187" fontId="8" fillId="0" borderId="0" xfId="0" applyNumberFormat="1" applyFont="1" applyFill="1" applyBorder="1" applyAlignment="1" applyProtection="1">
      <alignment/>
      <protection locked="0"/>
    </xf>
    <xf numFmtId="169" fontId="9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169" fontId="4" fillId="0" borderId="0" xfId="17" applyNumberFormat="1" applyFont="1" applyFill="1" applyAlignment="1" applyProtection="1">
      <alignment/>
      <protection locked="0"/>
    </xf>
    <xf numFmtId="43" fontId="9" fillId="0" borderId="0" xfId="15" applyNumberFormat="1" applyFont="1" applyFill="1" applyAlignment="1" applyProtection="1">
      <alignment/>
      <protection locked="0"/>
    </xf>
    <xf numFmtId="165" fontId="9" fillId="0" borderId="0" xfId="15" applyNumberFormat="1" applyFont="1" applyFill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7"/>
  <sheetViews>
    <sheetView tabSelected="1" workbookViewId="0" topLeftCell="A1">
      <pane xSplit="1" ySplit="5" topLeftCell="B6" activePane="bottomRight" state="frozen"/>
      <selection pane="topLeft" activeCell="A284" sqref="A284"/>
      <selection pane="topRight" activeCell="A284" sqref="A284"/>
      <selection pane="bottomLeft" activeCell="A284" sqref="A284"/>
      <selection pane="bottomRight" activeCell="B13" sqref="B13"/>
    </sheetView>
  </sheetViews>
  <sheetFormatPr defaultColWidth="11.00390625" defaultRowHeight="12.75"/>
  <cols>
    <col min="1" max="1" width="46.875" style="20" customWidth="1"/>
    <col min="2" max="6" width="20.625" style="20" customWidth="1"/>
    <col min="7" max="16384" width="10.75390625" style="20" customWidth="1"/>
  </cols>
  <sheetData>
    <row r="1" ht="15.75">
      <c r="A1" s="17" t="str">
        <f>+Detail!A1</f>
        <v>Hub Name:  B2B Daily</v>
      </c>
    </row>
    <row r="2" ht="15.75">
      <c r="A2" s="17" t="str">
        <f>+Detail!A2</f>
        <v>Mequoda Online Publishing Model 506:  V 5.3</v>
      </c>
    </row>
    <row r="3" spans="1:6" ht="15.75">
      <c r="A3" s="94"/>
      <c r="B3" s="113">
        <v>2006</v>
      </c>
      <c r="C3" s="113">
        <v>2007</v>
      </c>
      <c r="D3" s="113">
        <v>2008</v>
      </c>
      <c r="E3" s="113">
        <v>2009</v>
      </c>
      <c r="F3" s="113">
        <v>2010</v>
      </c>
    </row>
    <row r="4" spans="1:6" ht="15.75">
      <c r="A4" s="14"/>
      <c r="B4" s="95" t="s">
        <v>133</v>
      </c>
      <c r="C4" s="95" t="s">
        <v>133</v>
      </c>
      <c r="D4" s="95" t="s">
        <v>133</v>
      </c>
      <c r="E4" s="95" t="s">
        <v>133</v>
      </c>
      <c r="F4" s="95" t="s">
        <v>133</v>
      </c>
    </row>
    <row r="5" spans="1:6" s="97" customFormat="1" ht="16.5" thickBot="1">
      <c r="A5" s="16"/>
      <c r="B5" s="96" t="s">
        <v>161</v>
      </c>
      <c r="C5" s="96" t="s">
        <v>115</v>
      </c>
      <c r="D5" s="96" t="s">
        <v>145</v>
      </c>
      <c r="E5" s="96" t="s">
        <v>134</v>
      </c>
      <c r="F5" s="96" t="s">
        <v>135</v>
      </c>
    </row>
    <row r="6" spans="1:6" s="17" customFormat="1" ht="15.75">
      <c r="A6" s="17" t="s">
        <v>129</v>
      </c>
      <c r="B6" s="18"/>
      <c r="C6" s="18"/>
      <c r="D6" s="18"/>
      <c r="E6" s="18"/>
      <c r="F6" s="18"/>
    </row>
    <row r="7" spans="2:6" s="17" customFormat="1" ht="15.75">
      <c r="B7" s="18"/>
      <c r="C7" s="18"/>
      <c r="D7" s="18"/>
      <c r="E7" s="18"/>
      <c r="F7" s="18"/>
    </row>
    <row r="8" spans="1:6" s="17" customFormat="1" ht="15.75">
      <c r="A8" s="20" t="s">
        <v>86</v>
      </c>
      <c r="B8" s="47">
        <f>+B194</f>
        <v>105716.69803246079</v>
      </c>
      <c r="C8" s="47">
        <f>+C194</f>
        <v>0</v>
      </c>
      <c r="D8" s="47">
        <f>+D194</f>
        <v>0</v>
      </c>
      <c r="E8" s="47">
        <f>+E194</f>
        <v>0</v>
      </c>
      <c r="F8" s="47">
        <f>+F194</f>
        <v>0</v>
      </c>
    </row>
    <row r="9" spans="1:6" s="17" customFormat="1" ht="15.75">
      <c r="A9" s="20" t="s">
        <v>87</v>
      </c>
      <c r="B9" s="47">
        <f>+B232</f>
        <v>0</v>
      </c>
      <c r="C9" s="47">
        <f>+C232</f>
        <v>0</v>
      </c>
      <c r="D9" s="47">
        <f>+D232</f>
        <v>0</v>
      </c>
      <c r="E9" s="47">
        <f>+E232</f>
        <v>0</v>
      </c>
      <c r="F9" s="47">
        <f>+F232</f>
        <v>0</v>
      </c>
    </row>
    <row r="10" spans="1:6" s="17" customFormat="1" ht="15.75">
      <c r="A10" s="20" t="s">
        <v>88</v>
      </c>
      <c r="B10" s="47">
        <f>+B235</f>
        <v>0</v>
      </c>
      <c r="C10" s="47">
        <f>+C235</f>
        <v>0</v>
      </c>
      <c r="D10" s="47">
        <f>+D235</f>
        <v>0</v>
      </c>
      <c r="E10" s="47">
        <f>+E235</f>
        <v>0</v>
      </c>
      <c r="F10" s="47">
        <f>+F235</f>
        <v>0</v>
      </c>
    </row>
    <row r="11" spans="1:6" s="17" customFormat="1" ht="15.75">
      <c r="A11" s="17" t="s">
        <v>24</v>
      </c>
      <c r="B11" s="19">
        <f>+B242</f>
        <v>264896.69803246076</v>
      </c>
      <c r="C11" s="19">
        <f>+C242</f>
        <v>0</v>
      </c>
      <c r="D11" s="19">
        <f>+D242</f>
        <v>0</v>
      </c>
      <c r="E11" s="19">
        <f>+E242</f>
        <v>0</v>
      </c>
      <c r="F11" s="19">
        <f>+F242</f>
        <v>0</v>
      </c>
    </row>
    <row r="12" spans="2:6" s="17" customFormat="1" ht="15.75">
      <c r="B12" s="19"/>
      <c r="C12" s="19"/>
      <c r="D12" s="19"/>
      <c r="E12" s="19"/>
      <c r="F12" s="19"/>
    </row>
    <row r="13" spans="1:6" ht="15.75">
      <c r="A13" s="20" t="s">
        <v>141</v>
      </c>
      <c r="B13" s="21">
        <f>B290-B288</f>
        <v>32876.57000000001</v>
      </c>
      <c r="C13" s="21">
        <f>C290-C288</f>
        <v>0</v>
      </c>
      <c r="D13" s="21">
        <f>D290-D288</f>
        <v>0</v>
      </c>
      <c r="E13" s="21">
        <f>E290-E288</f>
        <v>0</v>
      </c>
      <c r="F13" s="21">
        <f>F290-F288</f>
        <v>0</v>
      </c>
    </row>
    <row r="14" spans="1:6" ht="15.75">
      <c r="A14" s="20" t="s">
        <v>56</v>
      </c>
      <c r="B14" s="21">
        <f>B288</f>
        <v>283620.9</v>
      </c>
      <c r="C14" s="21">
        <f>C288</f>
        <v>0</v>
      </c>
      <c r="D14" s="21">
        <f>D288</f>
        <v>0</v>
      </c>
      <c r="E14" s="21">
        <f>E288</f>
        <v>0</v>
      </c>
      <c r="F14" s="21">
        <f>F288</f>
        <v>0</v>
      </c>
    </row>
    <row r="15" spans="1:6" s="17" customFormat="1" ht="15.75">
      <c r="A15" s="17" t="s">
        <v>60</v>
      </c>
      <c r="B15" s="19">
        <f>B11-B13-B14</f>
        <v>-51600.77196753927</v>
      </c>
      <c r="C15" s="19">
        <f>C11-C13-C14</f>
        <v>0</v>
      </c>
      <c r="D15" s="19">
        <f>D11-D13-D14</f>
        <v>0</v>
      </c>
      <c r="E15" s="19">
        <f>E11-E13-E14</f>
        <v>0</v>
      </c>
      <c r="F15" s="19">
        <f>F11-F13-F14</f>
        <v>0</v>
      </c>
    </row>
    <row r="16" spans="1:6" s="98" customFormat="1" ht="19.5" customHeight="1">
      <c r="A16" s="98" t="s">
        <v>142</v>
      </c>
      <c r="B16" s="99">
        <f>IF(B11,B15/B11,0)</f>
        <v>-0.1947958292829156</v>
      </c>
      <c r="C16" s="99">
        <f>IF(C11,C15/C11,0)</f>
        <v>0</v>
      </c>
      <c r="D16" s="99">
        <f>IF(D11,D15/D11,0)</f>
        <v>0</v>
      </c>
      <c r="E16" s="99">
        <f>IF(E11,E15/E11,0)</f>
        <v>0</v>
      </c>
      <c r="F16" s="99">
        <f>IF(F11,F15/F11,0)</f>
        <v>0</v>
      </c>
    </row>
    <row r="17" spans="1:6" s="17" customFormat="1" ht="15.75">
      <c r="A17" s="17" t="s">
        <v>61</v>
      </c>
      <c r="B17" s="18">
        <f>B40</f>
        <v>2514.3212745</v>
      </c>
      <c r="C17" s="18">
        <f>C40</f>
        <v>3571.642549</v>
      </c>
      <c r="D17" s="18">
        <f>D40</f>
        <v>3571.642549</v>
      </c>
      <c r="E17" s="18">
        <f>E40</f>
        <v>3571.642549</v>
      </c>
      <c r="F17" s="18">
        <f>F40</f>
        <v>3571.642549</v>
      </c>
    </row>
    <row r="18" spans="1:6" s="17" customFormat="1" ht="16.5" thickBot="1">
      <c r="A18" s="24" t="s">
        <v>62</v>
      </c>
      <c r="B18" s="25">
        <f>B243</f>
        <v>105.35515119687254</v>
      </c>
      <c r="C18" s="25">
        <f>C243</f>
        <v>0</v>
      </c>
      <c r="D18" s="25">
        <f>D243</f>
        <v>0</v>
      </c>
      <c r="E18" s="25">
        <f>E243</f>
        <v>0</v>
      </c>
      <c r="F18" s="25">
        <f>F243</f>
        <v>0</v>
      </c>
    </row>
    <row r="19" spans="2:6" s="17" customFormat="1" ht="15.75">
      <c r="B19" s="18"/>
      <c r="C19" s="18"/>
      <c r="D19" s="18"/>
      <c r="E19" s="18"/>
      <c r="F19" s="18"/>
    </row>
    <row r="20" spans="1:6" s="17" customFormat="1" ht="15.75">
      <c r="A20" s="13" t="s">
        <v>40</v>
      </c>
      <c r="B20" s="28">
        <f>+Detail!B20</f>
        <v>1457</v>
      </c>
      <c r="C20" s="28">
        <f>+B39</f>
        <v>3571.642549</v>
      </c>
      <c r="D20" s="28">
        <f>+C39</f>
        <v>3571.642549</v>
      </c>
      <c r="E20" s="28">
        <f>+D39</f>
        <v>3571.642549</v>
      </c>
      <c r="F20" s="28">
        <f>+E39</f>
        <v>3571.642549</v>
      </c>
    </row>
    <row r="21" spans="1:6" ht="15.75">
      <c r="A21" s="12"/>
      <c r="B21" s="11"/>
      <c r="C21" s="11"/>
      <c r="D21" s="11"/>
      <c r="E21" s="11"/>
      <c r="F21" s="11"/>
    </row>
    <row r="22" spans="1:6" s="17" customFormat="1" ht="15.75">
      <c r="A22" s="13" t="s">
        <v>3</v>
      </c>
      <c r="B22" s="28"/>
      <c r="C22" s="28"/>
      <c r="D22" s="28"/>
      <c r="E22" s="28"/>
      <c r="F22" s="28"/>
    </row>
    <row r="23" spans="1:6" ht="15.75">
      <c r="A23" s="12" t="s">
        <v>147</v>
      </c>
      <c r="B23" s="11">
        <f>B49</f>
        <v>2734</v>
      </c>
      <c r="C23" s="11">
        <f>C49</f>
        <v>0</v>
      </c>
      <c r="D23" s="11">
        <f>D49</f>
        <v>0</v>
      </c>
      <c r="E23" s="11">
        <f>E49</f>
        <v>0</v>
      </c>
      <c r="F23" s="11">
        <f>F49</f>
        <v>0</v>
      </c>
    </row>
    <row r="24" spans="1:6" ht="15.75">
      <c r="A24" s="12" t="s">
        <v>79</v>
      </c>
      <c r="B24" s="11">
        <f>B60</f>
        <v>187.642549</v>
      </c>
      <c r="C24" s="11">
        <f>C60</f>
        <v>0</v>
      </c>
      <c r="D24" s="11">
        <f>D60</f>
        <v>0</v>
      </c>
      <c r="E24" s="11">
        <f>E60</f>
        <v>0</v>
      </c>
      <c r="F24" s="11">
        <f>F60</f>
        <v>0</v>
      </c>
    </row>
    <row r="25" spans="1:6" ht="15.75">
      <c r="A25" s="12" t="s">
        <v>63</v>
      </c>
      <c r="B25" s="11">
        <f>+B72</f>
        <v>144</v>
      </c>
      <c r="C25" s="11">
        <f>+C72</f>
        <v>0</v>
      </c>
      <c r="D25" s="11">
        <f>+D72</f>
        <v>0</v>
      </c>
      <c r="E25" s="11">
        <f>+E72</f>
        <v>0</v>
      </c>
      <c r="F25" s="11">
        <f>+F72</f>
        <v>0</v>
      </c>
    </row>
    <row r="26" spans="1:6" ht="15.75">
      <c r="A26" s="12" t="s">
        <v>111</v>
      </c>
      <c r="B26" s="11">
        <f>+B82</f>
        <v>0</v>
      </c>
      <c r="C26" s="11">
        <f>+C82</f>
        <v>0</v>
      </c>
      <c r="D26" s="11">
        <f>+D82</f>
        <v>0</v>
      </c>
      <c r="E26" s="11">
        <f>+E82</f>
        <v>0</v>
      </c>
      <c r="F26" s="11">
        <f>+F82</f>
        <v>0</v>
      </c>
    </row>
    <row r="27" spans="1:6" ht="15.75">
      <c r="A27" s="12" t="s">
        <v>109</v>
      </c>
      <c r="B27" s="11">
        <f>+B93</f>
        <v>0</v>
      </c>
      <c r="C27" s="11">
        <f>+C93</f>
        <v>0</v>
      </c>
      <c r="D27" s="11">
        <f>+D93</f>
        <v>0</v>
      </c>
      <c r="E27" s="11">
        <f>+E93</f>
        <v>0</v>
      </c>
      <c r="F27" s="11">
        <f>+F93</f>
        <v>0</v>
      </c>
    </row>
    <row r="28" spans="1:6" ht="15.75">
      <c r="A28" s="12" t="s">
        <v>57</v>
      </c>
      <c r="B28" s="11">
        <f>+B103</f>
        <v>0</v>
      </c>
      <c r="C28" s="11">
        <f>+C103</f>
        <v>0</v>
      </c>
      <c r="D28" s="11">
        <f>+D103</f>
        <v>0</v>
      </c>
      <c r="E28" s="11">
        <f>+E103</f>
        <v>0</v>
      </c>
      <c r="F28" s="11">
        <f>+F103</f>
        <v>0</v>
      </c>
    </row>
    <row r="29" spans="1:6" s="17" customFormat="1" ht="15.75">
      <c r="A29" s="13" t="s">
        <v>114</v>
      </c>
      <c r="B29" s="28">
        <f>SUM(B23:B28)</f>
        <v>3065.642549</v>
      </c>
      <c r="C29" s="28">
        <f>SUM(C23:C28)</f>
        <v>0</v>
      </c>
      <c r="D29" s="28">
        <f>SUM(D23:D28)</f>
        <v>0</v>
      </c>
      <c r="E29" s="28">
        <f>SUM(E23:E28)</f>
        <v>0</v>
      </c>
      <c r="F29" s="28">
        <f>SUM(F23:F28)</f>
        <v>0</v>
      </c>
    </row>
    <row r="30" spans="1:6" ht="15.75">
      <c r="A30" s="13"/>
      <c r="B30" s="28"/>
      <c r="C30" s="28"/>
      <c r="D30" s="28"/>
      <c r="E30" s="28"/>
      <c r="F30" s="28"/>
    </row>
    <row r="31" spans="1:6" ht="15.75">
      <c r="A31" s="13" t="s">
        <v>82</v>
      </c>
      <c r="B31" s="28"/>
      <c r="C31" s="28"/>
      <c r="D31" s="28"/>
      <c r="E31" s="28"/>
      <c r="F31" s="28"/>
    </row>
    <row r="32" spans="1:6" ht="15.75">
      <c r="A32" s="12" t="s">
        <v>93</v>
      </c>
      <c r="B32" s="30">
        <f>IF(B40,+B33/B40,0)</f>
        <v>0.2652803389784148</v>
      </c>
      <c r="C32" s="30">
        <f>IF(C40,+C33/C40,0)</f>
        <v>0</v>
      </c>
      <c r="D32" s="30">
        <f>IF(D40,+D33/D40,0)</f>
        <v>0</v>
      </c>
      <c r="E32" s="30">
        <f>IF(E40,+E33/E40,0)</f>
        <v>0</v>
      </c>
      <c r="F32" s="30">
        <f>IF(F40,+F33/F40,0)</f>
        <v>0</v>
      </c>
    </row>
    <row r="33" spans="1:6" ht="15.75">
      <c r="A33" s="12" t="s">
        <v>10</v>
      </c>
      <c r="B33" s="11">
        <f>SUM(Detail!B33:M33)</f>
        <v>667</v>
      </c>
      <c r="C33" s="11">
        <f>SUM(Detail!N33:Y33)</f>
        <v>0</v>
      </c>
      <c r="D33" s="11">
        <f>SUM(Detail!Z33:AK33)</f>
        <v>0</v>
      </c>
      <c r="E33" s="11">
        <f>SUM(Detail!AL33:AW33)</f>
        <v>0</v>
      </c>
      <c r="F33" s="11">
        <f>SUM(Detail!AX33:BI33)</f>
        <v>0</v>
      </c>
    </row>
    <row r="34" spans="1:6" s="17" customFormat="1" ht="15.75">
      <c r="A34" s="12" t="s">
        <v>94</v>
      </c>
      <c r="B34" s="30">
        <f>IF(B40,+B35/B40,0)</f>
        <v>0.11295294793083929</v>
      </c>
      <c r="C34" s="30">
        <f>IF(C40,+C35/C40,0)</f>
        <v>0</v>
      </c>
      <c r="D34" s="30">
        <f>IF(D40,+D35/D40,0)</f>
        <v>0</v>
      </c>
      <c r="E34" s="30">
        <f>IF(E40,+E35/E40,0)</f>
        <v>0</v>
      </c>
      <c r="F34" s="30">
        <f>IF(F40,+F35/F40,0)</f>
        <v>0</v>
      </c>
    </row>
    <row r="35" spans="1:6" ht="15.75">
      <c r="A35" s="12" t="s">
        <v>11</v>
      </c>
      <c r="B35" s="11">
        <f>SUM(Detail!B35:M35)</f>
        <v>284</v>
      </c>
      <c r="C35" s="11">
        <f>SUM(Detail!N35:Y35)</f>
        <v>0</v>
      </c>
      <c r="D35" s="11">
        <f>SUM(Detail!Z35:AK35)</f>
        <v>0</v>
      </c>
      <c r="E35" s="11">
        <f>SUM(Detail!AL35:AW35)</f>
        <v>0</v>
      </c>
      <c r="F35" s="11">
        <f>SUM(Detail!AX35:BI35)</f>
        <v>0</v>
      </c>
    </row>
    <row r="36" spans="1:6" ht="15.75">
      <c r="A36" s="12" t="s">
        <v>0</v>
      </c>
      <c r="B36" s="30">
        <f>IF(B40,+B37/B40,0)</f>
        <v>0.3782332869092541</v>
      </c>
      <c r="C36" s="30">
        <f>IF(C40,+C37/C40,0)</f>
        <v>0</v>
      </c>
      <c r="D36" s="30">
        <f>IF(D40,+D37/D40,0)</f>
        <v>0</v>
      </c>
      <c r="E36" s="30">
        <f>IF(E40,+E37/E40,0)</f>
        <v>0</v>
      </c>
      <c r="F36" s="30">
        <f>IF(F40,+F37/F40,0)</f>
        <v>0</v>
      </c>
    </row>
    <row r="37" spans="1:6" ht="15.75">
      <c r="A37" s="13" t="s">
        <v>132</v>
      </c>
      <c r="B37" s="28">
        <f>+B35+B33</f>
        <v>951</v>
      </c>
      <c r="C37" s="28">
        <f>+C35+C33</f>
        <v>0</v>
      </c>
      <c r="D37" s="28">
        <f>+D35+D33</f>
        <v>0</v>
      </c>
      <c r="E37" s="28">
        <f>+E35+E33</f>
        <v>0</v>
      </c>
      <c r="F37" s="28">
        <f>+F35+F33</f>
        <v>0</v>
      </c>
    </row>
    <row r="38" spans="1:6" s="17" customFormat="1" ht="15.75">
      <c r="A38" s="12"/>
      <c r="B38" s="11"/>
      <c r="C38" s="11"/>
      <c r="D38" s="11"/>
      <c r="E38" s="11"/>
      <c r="F38" s="11"/>
    </row>
    <row r="39" spans="1:6" s="17" customFormat="1" ht="15.75">
      <c r="A39" s="13" t="s">
        <v>128</v>
      </c>
      <c r="B39" s="28">
        <f>B20+B29-B37</f>
        <v>3571.642549</v>
      </c>
      <c r="C39" s="28">
        <f>C20+C29-C37</f>
        <v>3571.642549</v>
      </c>
      <c r="D39" s="28">
        <f>D20+D29-D37</f>
        <v>3571.642549</v>
      </c>
      <c r="E39" s="28">
        <f>E20+E29-E37</f>
        <v>3571.642549</v>
      </c>
      <c r="F39" s="28">
        <f>F20+F29-F37</f>
        <v>3571.642549</v>
      </c>
    </row>
    <row r="40" spans="1:6" ht="15.75">
      <c r="A40" s="32" t="s">
        <v>136</v>
      </c>
      <c r="B40" s="33">
        <f>AVERAGE(B20,B39)</f>
        <v>2514.3212745</v>
      </c>
      <c r="C40" s="33">
        <f>AVERAGE(C20,C39)</f>
        <v>3571.642549</v>
      </c>
      <c r="D40" s="33">
        <f>AVERAGE(D20,D39)</f>
        <v>3571.642549</v>
      </c>
      <c r="E40" s="33">
        <f>AVERAGE(E20,E39)</f>
        <v>3571.642549</v>
      </c>
      <c r="F40" s="33">
        <f>AVERAGE(F20,F39)</f>
        <v>3571.642549</v>
      </c>
    </row>
    <row r="41" spans="1:6" ht="15.75">
      <c r="A41" s="12"/>
      <c r="B41" s="11"/>
      <c r="C41" s="11"/>
      <c r="D41" s="11"/>
      <c r="E41" s="11"/>
      <c r="F41" s="11"/>
    </row>
    <row r="42" spans="1:6" ht="15.75">
      <c r="A42" s="13" t="s">
        <v>2</v>
      </c>
      <c r="B42" s="11"/>
      <c r="C42" s="11"/>
      <c r="D42" s="11"/>
      <c r="E42" s="11"/>
      <c r="F42" s="11"/>
    </row>
    <row r="43" spans="1:6" ht="15.75">
      <c r="A43" s="12"/>
      <c r="B43" s="11"/>
      <c r="C43" s="51"/>
      <c r="D43" s="51"/>
      <c r="E43" s="51"/>
      <c r="F43" s="51"/>
    </row>
    <row r="44" spans="1:6" ht="15.75">
      <c r="A44" s="13" t="s">
        <v>68</v>
      </c>
      <c r="B44" s="11"/>
      <c r="C44" s="11"/>
      <c r="D44" s="11"/>
      <c r="E44" s="11"/>
      <c r="F44" s="11"/>
    </row>
    <row r="45" spans="1:6" ht="15.75">
      <c r="A45" s="12" t="s">
        <v>7</v>
      </c>
      <c r="B45" s="11">
        <f>SUM(Detail!B45:M45)</f>
        <v>42744.5</v>
      </c>
      <c r="C45" s="11">
        <f>SUM(Detail!N45:Y45)</f>
        <v>0</v>
      </c>
      <c r="D45" s="11">
        <f>SUM(Detail!Z45:AK45)</f>
        <v>0</v>
      </c>
      <c r="E45" s="11">
        <f>SUM(Detail!AL45:AW45)</f>
        <v>0</v>
      </c>
      <c r="F45" s="11">
        <f>SUM(Detail!AX45:BI45)</f>
        <v>0</v>
      </c>
    </row>
    <row r="46" spans="1:6" ht="15.75">
      <c r="A46" s="12" t="s">
        <v>20</v>
      </c>
      <c r="B46" s="100">
        <f>IF(B45,+B47/B45,0)</f>
        <v>0.063961445332148</v>
      </c>
      <c r="C46" s="100">
        <f>IF(C45,+C47/C45,0)</f>
        <v>0</v>
      </c>
      <c r="D46" s="100">
        <f>IF(D45,+D47/D45,0)</f>
        <v>0</v>
      </c>
      <c r="E46" s="100">
        <f>IF(E45,+E47/E45,0)</f>
        <v>0</v>
      </c>
      <c r="F46" s="100">
        <f>IF(F45,+F47/F45,0)</f>
        <v>0</v>
      </c>
    </row>
    <row r="47" spans="1:6" ht="15.75">
      <c r="A47" s="12" t="s">
        <v>75</v>
      </c>
      <c r="B47" s="11">
        <f>SUM(Detail!B47:M47)</f>
        <v>2734</v>
      </c>
      <c r="C47" s="11">
        <f>SUM(Detail!N47:Y47)</f>
        <v>0</v>
      </c>
      <c r="D47" s="11">
        <f>SUM(Detail!Z47:AK47)</f>
        <v>0</v>
      </c>
      <c r="E47" s="11">
        <f>SUM(Detail!AL47:AW47)</f>
        <v>0</v>
      </c>
      <c r="F47" s="11">
        <f>SUM(Detail!AX47:BI47)</f>
        <v>0</v>
      </c>
    </row>
    <row r="48" spans="1:6" s="17" customFormat="1" ht="15.75">
      <c r="A48" s="12" t="s">
        <v>76</v>
      </c>
      <c r="B48" s="100">
        <f>IF(B47,+B49/B47,0)</f>
        <v>1</v>
      </c>
      <c r="C48" s="100">
        <f>IF(C47,+C49/C47,0)</f>
        <v>0</v>
      </c>
      <c r="D48" s="100">
        <f>IF(D47,+D49/D47,0)</f>
        <v>0</v>
      </c>
      <c r="E48" s="100">
        <f>IF(E47,+E49/E47,0)</f>
        <v>0</v>
      </c>
      <c r="F48" s="100">
        <f>IF(F47,+F49/F47,0)</f>
        <v>0</v>
      </c>
    </row>
    <row r="49" spans="1:6" ht="15.75">
      <c r="A49" s="13" t="s">
        <v>81</v>
      </c>
      <c r="B49" s="28">
        <f>SUM(Detail!B49:M49)</f>
        <v>2734</v>
      </c>
      <c r="C49" s="28">
        <f>SUM(Detail!N49:Y49)</f>
        <v>0</v>
      </c>
      <c r="D49" s="28">
        <f>SUM(Detail!Z49:AK49)</f>
        <v>0</v>
      </c>
      <c r="E49" s="28">
        <f>SUM(Detail!AL49:AW49)</f>
        <v>0</v>
      </c>
      <c r="F49" s="28">
        <f>SUM(Detail!AX49:BI49)</f>
        <v>0</v>
      </c>
    </row>
    <row r="50" spans="1:6" s="17" customFormat="1" ht="15.75">
      <c r="A50" s="12" t="s">
        <v>9</v>
      </c>
      <c r="B50" s="48">
        <f>SUM(Detail!B50:M50)</f>
        <v>1572.14</v>
      </c>
      <c r="C50" s="48">
        <f>SUM(Detail!N50:Y50)</f>
        <v>0</v>
      </c>
      <c r="D50" s="48">
        <f>SUM(Detail!Z50:AK50)</f>
        <v>0</v>
      </c>
      <c r="E50" s="48">
        <f>SUM(Detail!AL50:AW50)</f>
        <v>0</v>
      </c>
      <c r="F50" s="48">
        <f>SUM(Detail!AX50:BI50)</f>
        <v>0</v>
      </c>
    </row>
    <row r="51" spans="1:6" ht="15.75">
      <c r="A51" s="13" t="s">
        <v>151</v>
      </c>
      <c r="B51" s="38">
        <f>IF(B49,B50/B49,0)</f>
        <v>0.5750329188002926</v>
      </c>
      <c r="C51" s="38">
        <f>IF(C49,C50/C49,0)</f>
        <v>0</v>
      </c>
      <c r="D51" s="38">
        <f>IF(D49,D50/D49,0)</f>
        <v>0</v>
      </c>
      <c r="E51" s="38">
        <f>IF(E49,E50/E49,0)</f>
        <v>0</v>
      </c>
      <c r="F51" s="38">
        <f>IF(F49,F50/F49,0)</f>
        <v>0</v>
      </c>
    </row>
    <row r="52" spans="1:6" ht="15.75">
      <c r="A52" s="12"/>
      <c r="B52" s="11"/>
      <c r="C52" s="11"/>
      <c r="D52" s="11"/>
      <c r="E52" s="11"/>
      <c r="F52" s="11"/>
    </row>
    <row r="53" spans="1:6" ht="15.75">
      <c r="A53" s="13" t="s">
        <v>78</v>
      </c>
      <c r="B53" s="11"/>
      <c r="C53" s="11"/>
      <c r="D53" s="11"/>
      <c r="E53" s="11"/>
      <c r="F53" s="11"/>
    </row>
    <row r="54" spans="1:6" ht="15.75">
      <c r="A54" s="12" t="s">
        <v>8</v>
      </c>
      <c r="B54" s="11">
        <f>SUM(Detail!B54:M54)</f>
        <v>544849</v>
      </c>
      <c r="C54" s="11">
        <f>SUM(Detail!N54:Y54)</f>
        <v>0</v>
      </c>
      <c r="D54" s="11">
        <f>SUM(Detail!Z54:AK54)</f>
        <v>0</v>
      </c>
      <c r="E54" s="11">
        <f>SUM(Detail!AL54:AW54)</f>
        <v>0</v>
      </c>
      <c r="F54" s="11">
        <f>SUM(Detail!AX54:BI54)</f>
        <v>0</v>
      </c>
    </row>
    <row r="55" spans="1:6" ht="15.75">
      <c r="A55" s="12" t="s">
        <v>164</v>
      </c>
      <c r="B55" s="100">
        <f>IF(B54,+B56/B54,0)</f>
        <v>0.005129861668095197</v>
      </c>
      <c r="C55" s="100">
        <f>IF(C54,+C56/C54,0)</f>
        <v>0</v>
      </c>
      <c r="D55" s="100">
        <f>IF(D54,+D56/D54,0)</f>
        <v>0</v>
      </c>
      <c r="E55" s="100">
        <f>IF(E54,+E56/E54,0)</f>
        <v>0</v>
      </c>
      <c r="F55" s="100">
        <f>IF(F54,+F56/F54,0)</f>
        <v>0</v>
      </c>
    </row>
    <row r="56" spans="1:6" ht="15.75">
      <c r="A56" s="12" t="s">
        <v>165</v>
      </c>
      <c r="B56" s="11">
        <f>SUM(Detail!B56:M56)</f>
        <v>2795</v>
      </c>
      <c r="C56" s="11">
        <f>SUM(Detail!N56:Y56)</f>
        <v>0</v>
      </c>
      <c r="D56" s="11">
        <f>SUM(Detail!Z56:AK56)</f>
        <v>0</v>
      </c>
      <c r="E56" s="11">
        <f>SUM(Detail!AL56:AW56)</f>
        <v>0</v>
      </c>
      <c r="F56" s="11">
        <f>SUM(Detail!AX56:BI56)</f>
        <v>0</v>
      </c>
    </row>
    <row r="57" spans="1:6" ht="15.75">
      <c r="A57" s="12" t="s">
        <v>166</v>
      </c>
      <c r="B57" s="100">
        <f>IF(B56,+B58/B56,0)</f>
        <v>0.09090474060822898</v>
      </c>
      <c r="C57" s="100">
        <f>IF(C56,+C58/C56,0)</f>
        <v>0</v>
      </c>
      <c r="D57" s="100">
        <f>IF(D56,+D58/D56,0)</f>
        <v>0</v>
      </c>
      <c r="E57" s="100">
        <f>IF(E56,+E58/E56,0)</f>
        <v>0</v>
      </c>
      <c r="F57" s="100">
        <f>IF(F56,+F58/F56,0)</f>
        <v>0</v>
      </c>
    </row>
    <row r="58" spans="1:6" ht="15.75">
      <c r="A58" s="12" t="s">
        <v>75</v>
      </c>
      <c r="B58" s="11">
        <f>SUM(Detail!B58:M58)</f>
        <v>254.07875</v>
      </c>
      <c r="C58" s="11">
        <f>SUM(Detail!N58:Y58)</f>
        <v>0</v>
      </c>
      <c r="D58" s="11">
        <f>SUM(Detail!Z58:AK58)</f>
        <v>0</v>
      </c>
      <c r="E58" s="11">
        <f>SUM(Detail!AL58:AW58)</f>
        <v>0</v>
      </c>
      <c r="F58" s="11">
        <f>SUM(Detail!AX58:BI58)</f>
        <v>0</v>
      </c>
    </row>
    <row r="59" spans="1:6" s="17" customFormat="1" ht="15.75">
      <c r="A59" s="12" t="s">
        <v>76</v>
      </c>
      <c r="B59" s="100">
        <f>IF(B58,+B60/B58,0)</f>
        <v>0.7385212222588469</v>
      </c>
      <c r="C59" s="100">
        <f>IF(C58,+C60/C58,0)</f>
        <v>0</v>
      </c>
      <c r="D59" s="100">
        <f>IF(D58,+D60/D58,0)</f>
        <v>0</v>
      </c>
      <c r="E59" s="100">
        <f>IF(E58,+E60/E58,0)</f>
        <v>0</v>
      </c>
      <c r="F59" s="100">
        <f>IF(F58,+F60/F58,0)</f>
        <v>0</v>
      </c>
    </row>
    <row r="60" spans="1:6" ht="15.75">
      <c r="A60" s="13" t="s">
        <v>81</v>
      </c>
      <c r="B60" s="28">
        <f>SUM(Detail!B60:M60)</f>
        <v>187.642549</v>
      </c>
      <c r="C60" s="28">
        <f>SUM(Detail!N60:Y60)</f>
        <v>0</v>
      </c>
      <c r="D60" s="28">
        <f>SUM(Detail!Z60:AK60)</f>
        <v>0</v>
      </c>
      <c r="E60" s="28">
        <f>SUM(Detail!AL60:AW60)</f>
        <v>0</v>
      </c>
      <c r="F60" s="28">
        <f>SUM(Detail!AX60:BI60)</f>
        <v>0</v>
      </c>
    </row>
    <row r="61" spans="1:6" ht="15.75">
      <c r="A61" s="12" t="s">
        <v>77</v>
      </c>
      <c r="B61" s="41">
        <f>IF(B56,B62/B56,0)</f>
        <v>0.851989266547406</v>
      </c>
      <c r="C61" s="41">
        <f>IF(C56,C62/C56,0)</f>
        <v>0</v>
      </c>
      <c r="D61" s="41">
        <f>IF(D56,D62/D56,0)</f>
        <v>0</v>
      </c>
      <c r="E61" s="41">
        <f>IF(E56,E62/E56,0)</f>
        <v>0</v>
      </c>
      <c r="F61" s="41">
        <f>IF(F56,F62/F56,0)</f>
        <v>0</v>
      </c>
    </row>
    <row r="62" spans="1:6" s="17" customFormat="1" ht="15.75">
      <c r="A62" s="12" t="s">
        <v>9</v>
      </c>
      <c r="B62" s="48">
        <f>SUM(Detail!B62:M62)</f>
        <v>2381.31</v>
      </c>
      <c r="C62" s="48">
        <f>SUM(Detail!N62:Y62)</f>
        <v>0</v>
      </c>
      <c r="D62" s="48">
        <f>SUM(Detail!Z62:AK62)</f>
        <v>0</v>
      </c>
      <c r="E62" s="48">
        <f>SUM(Detail!AL62:AW62)</f>
        <v>0</v>
      </c>
      <c r="F62" s="48">
        <f>SUM(Detail!AX62:BI62)</f>
        <v>0</v>
      </c>
    </row>
    <row r="63" spans="1:6" ht="15.75">
      <c r="A63" s="13" t="s">
        <v>151</v>
      </c>
      <c r="B63" s="40">
        <f>IF(B60,B62/B60,0)</f>
        <v>12.690671772956996</v>
      </c>
      <c r="C63" s="40">
        <f>IF(C60,C62/C60,0)</f>
        <v>0</v>
      </c>
      <c r="D63" s="40">
        <f>IF(D60,D62/D60,0)</f>
        <v>0</v>
      </c>
      <c r="E63" s="40">
        <f>IF(E60,E62/E60,0)</f>
        <v>0</v>
      </c>
      <c r="F63" s="40">
        <f>IF(F60,F62/F60,0)</f>
        <v>0</v>
      </c>
    </row>
    <row r="64" spans="1:6" ht="15.75">
      <c r="A64" s="12"/>
      <c r="B64" s="11"/>
      <c r="C64" s="11"/>
      <c r="D64" s="11"/>
      <c r="E64" s="11"/>
      <c r="F64" s="11"/>
    </row>
    <row r="65" spans="1:6" ht="15.75">
      <c r="A65" s="13" t="s">
        <v>28</v>
      </c>
      <c r="B65" s="28"/>
      <c r="C65" s="28"/>
      <c r="D65" s="28"/>
      <c r="E65" s="28"/>
      <c r="F65" s="28"/>
    </row>
    <row r="66" spans="1:6" ht="15.75">
      <c r="A66" s="12" t="s">
        <v>27</v>
      </c>
      <c r="B66" s="11">
        <f>SUM(Detail!B66:M66)</f>
        <v>20000</v>
      </c>
      <c r="C66" s="11">
        <f>SUM(Detail!N66:Y66)</f>
        <v>0</v>
      </c>
      <c r="D66" s="11">
        <f>SUM(Detail!Z66:AK66)</f>
        <v>0</v>
      </c>
      <c r="E66" s="11">
        <f>SUM(Detail!AL66:AW66)</f>
        <v>0</v>
      </c>
      <c r="F66" s="11">
        <f>SUM(Detail!AX66:BI66)</f>
        <v>0</v>
      </c>
    </row>
    <row r="67" spans="1:6" ht="15.75">
      <c r="A67" s="12" t="s">
        <v>164</v>
      </c>
      <c r="B67" s="100">
        <f>IF(B66,+B68/B66,0)</f>
        <v>0.0083</v>
      </c>
      <c r="C67" s="100">
        <f>IF(C66,+C68/C66,0)</f>
        <v>0</v>
      </c>
      <c r="D67" s="100">
        <f>IF(D66,+D68/D66,0)</f>
        <v>0</v>
      </c>
      <c r="E67" s="100">
        <f>IF(E66,+E68/E66,0)</f>
        <v>0</v>
      </c>
      <c r="F67" s="100">
        <f>IF(F66,+F68/F66,0)</f>
        <v>0</v>
      </c>
    </row>
    <row r="68" spans="1:6" ht="15.75">
      <c r="A68" s="12" t="s">
        <v>165</v>
      </c>
      <c r="B68" s="11">
        <f>SUM(Detail!B68:M68)</f>
        <v>166</v>
      </c>
      <c r="C68" s="11">
        <f>SUM(Detail!N68:Y68)</f>
        <v>0</v>
      </c>
      <c r="D68" s="11">
        <f>SUM(Detail!Z68:AK68)</f>
        <v>0</v>
      </c>
      <c r="E68" s="11">
        <f>SUM(Detail!AL68:AW68)</f>
        <v>0</v>
      </c>
      <c r="F68" s="11">
        <f>SUM(Detail!AX68:BI68)</f>
        <v>0</v>
      </c>
    </row>
    <row r="69" spans="1:6" ht="15.75">
      <c r="A69" s="12" t="s">
        <v>166</v>
      </c>
      <c r="B69" s="100">
        <f>IF(B68,+B70/B68,0)</f>
        <v>0.8674698795180723</v>
      </c>
      <c r="C69" s="100">
        <f>IF(C68,+C70/C68,0)</f>
        <v>0</v>
      </c>
      <c r="D69" s="100">
        <f>IF(D68,+D70/D68,0)</f>
        <v>0</v>
      </c>
      <c r="E69" s="100">
        <f>IF(E68,+E70/E68,0)</f>
        <v>0</v>
      </c>
      <c r="F69" s="100">
        <f>IF(F68,+F70/F68,0)</f>
        <v>0</v>
      </c>
    </row>
    <row r="70" spans="1:6" ht="15.75">
      <c r="A70" s="12" t="s">
        <v>75</v>
      </c>
      <c r="B70" s="11">
        <f>SUM(Detail!B70:M70)</f>
        <v>144</v>
      </c>
      <c r="C70" s="11">
        <f>SUM(Detail!N70:Y70)</f>
        <v>0</v>
      </c>
      <c r="D70" s="11">
        <f>SUM(Detail!Z70:AK70)</f>
        <v>0</v>
      </c>
      <c r="E70" s="11">
        <f>SUM(Detail!AL70:AW70)</f>
        <v>0</v>
      </c>
      <c r="F70" s="11">
        <f>SUM(Detail!AX70:BI70)</f>
        <v>0</v>
      </c>
    </row>
    <row r="71" spans="1:6" s="17" customFormat="1" ht="15.75">
      <c r="A71" s="12" t="s">
        <v>76</v>
      </c>
      <c r="B71" s="100">
        <f>IF(B70,+B72/B70,0)</f>
        <v>1</v>
      </c>
      <c r="C71" s="100">
        <f>IF(C70,+C72/C70,0)</f>
        <v>0</v>
      </c>
      <c r="D71" s="100">
        <f>IF(D70,+D72/D70,0)</f>
        <v>0</v>
      </c>
      <c r="E71" s="100">
        <f>IF(E70,+E72/E70,0)</f>
        <v>0</v>
      </c>
      <c r="F71" s="100">
        <f>IF(F70,+F72/F70,0)</f>
        <v>0</v>
      </c>
    </row>
    <row r="72" spans="1:6" ht="15.75">
      <c r="A72" s="13" t="s">
        <v>81</v>
      </c>
      <c r="B72" s="28">
        <f>SUM(Detail!B72:M72)</f>
        <v>144</v>
      </c>
      <c r="C72" s="28">
        <f>SUM(Detail!N72:Y72)</f>
        <v>0</v>
      </c>
      <c r="D72" s="28">
        <f>SUM(Detail!Z72:AK72)</f>
        <v>0</v>
      </c>
      <c r="E72" s="28">
        <f>SUM(Detail!AL72:AW72)</f>
        <v>0</v>
      </c>
      <c r="F72" s="28">
        <f>SUM(Detail!AX72:BI72)</f>
        <v>0</v>
      </c>
    </row>
    <row r="73" spans="1:6" ht="15.75">
      <c r="A73" s="12" t="s">
        <v>77</v>
      </c>
      <c r="B73" s="41">
        <f>IF(B68,B74/B68,0)</f>
        <v>94.57301204819277</v>
      </c>
      <c r="C73" s="41">
        <f>IF(C68,C74/C68,0)</f>
        <v>0</v>
      </c>
      <c r="D73" s="41">
        <f>IF(D68,D74/D68,0)</f>
        <v>0</v>
      </c>
      <c r="E73" s="41">
        <f>IF(E68,E74/E68,0)</f>
        <v>0</v>
      </c>
      <c r="F73" s="41">
        <f>IF(F68,F74/F68,0)</f>
        <v>0</v>
      </c>
    </row>
    <row r="74" spans="1:6" s="17" customFormat="1" ht="15.75">
      <c r="A74" s="12" t="s">
        <v>9</v>
      </c>
      <c r="B74" s="48">
        <f>SUM(Detail!B74:M74)</f>
        <v>15699.119999999999</v>
      </c>
      <c r="C74" s="48">
        <f>SUM(Detail!N74:Y74)</f>
        <v>0</v>
      </c>
      <c r="D74" s="48">
        <f>SUM(Detail!Z74:AK74)</f>
        <v>0</v>
      </c>
      <c r="E74" s="48">
        <f>SUM(Detail!AL74:AW74)</f>
        <v>0</v>
      </c>
      <c r="F74" s="48">
        <f>SUM(Detail!AX74:BI74)</f>
        <v>0</v>
      </c>
    </row>
    <row r="75" spans="1:6" ht="15.75">
      <c r="A75" s="13" t="s">
        <v>151</v>
      </c>
      <c r="B75" s="40">
        <f>IF(B72,B74/B72,0)</f>
        <v>109.02166666666666</v>
      </c>
      <c r="C75" s="40">
        <f>IF(C72,C74/C72,0)</f>
        <v>0</v>
      </c>
      <c r="D75" s="40">
        <f>IF(D72,D74/D72,0)</f>
        <v>0</v>
      </c>
      <c r="E75" s="40">
        <f>IF(E72,E74/E72,0)</f>
        <v>0</v>
      </c>
      <c r="F75" s="40">
        <f>IF(F72,F74/F72,0)</f>
        <v>0</v>
      </c>
    </row>
    <row r="76" spans="1:6" ht="15.75">
      <c r="A76" s="12"/>
      <c r="B76" s="11"/>
      <c r="C76" s="11"/>
      <c r="D76" s="11"/>
      <c r="E76" s="11"/>
      <c r="F76" s="11"/>
    </row>
    <row r="77" spans="1:6" ht="15.75">
      <c r="A77" s="13" t="s">
        <v>110</v>
      </c>
      <c r="B77" s="11"/>
      <c r="C77" s="11"/>
      <c r="D77" s="11"/>
      <c r="E77" s="11"/>
      <c r="F77" s="11"/>
    </row>
    <row r="78" spans="1:6" ht="15.75">
      <c r="A78" s="12" t="s">
        <v>7</v>
      </c>
      <c r="B78" s="11">
        <f>SUM(Detail!B78:M78)</f>
        <v>0</v>
      </c>
      <c r="C78" s="11">
        <f>SUM(Detail!N78:Y78)</f>
        <v>0</v>
      </c>
      <c r="D78" s="11">
        <f>SUM(Detail!Z78:AK78)</f>
        <v>0</v>
      </c>
      <c r="E78" s="11">
        <f>SUM(Detail!AL78:AW78)</f>
        <v>0</v>
      </c>
      <c r="F78" s="11">
        <f>SUM(Detail!AX78:BI78)</f>
        <v>0</v>
      </c>
    </row>
    <row r="79" spans="1:6" ht="15.75">
      <c r="A79" s="12" t="s">
        <v>20</v>
      </c>
      <c r="B79" s="100">
        <f>IF(B78,+B80/B78,0)</f>
        <v>0</v>
      </c>
      <c r="C79" s="100">
        <f>IF(C78,+C80/C78,0)</f>
        <v>0</v>
      </c>
      <c r="D79" s="100">
        <f>IF(D78,+D80/D78,0)</f>
        <v>0</v>
      </c>
      <c r="E79" s="100">
        <f>IF(E78,+E80/E78,0)</f>
        <v>0</v>
      </c>
      <c r="F79" s="100">
        <f>IF(F78,+F80/F78,0)</f>
        <v>0</v>
      </c>
    </row>
    <row r="80" spans="1:6" ht="15.75">
      <c r="A80" s="12" t="s">
        <v>75</v>
      </c>
      <c r="B80" s="11">
        <f>SUM(Detail!B80:M80)</f>
        <v>0</v>
      </c>
      <c r="C80" s="11">
        <f>SUM(Detail!N80:Y80)</f>
        <v>0</v>
      </c>
      <c r="D80" s="11">
        <f>SUM(Detail!Z80:AK80)</f>
        <v>0</v>
      </c>
      <c r="E80" s="11">
        <f>SUM(Detail!AL80:AW80)</f>
        <v>0</v>
      </c>
      <c r="F80" s="11">
        <f>SUM(Detail!AX80:BI80)</f>
        <v>0</v>
      </c>
    </row>
    <row r="81" spans="1:6" ht="15.75">
      <c r="A81" s="12" t="s">
        <v>76</v>
      </c>
      <c r="B81" s="100">
        <f>IF(B80,+B82/B80,0)</f>
        <v>0</v>
      </c>
      <c r="C81" s="100">
        <f>IF(C80,+C82/C80,0)</f>
        <v>0</v>
      </c>
      <c r="D81" s="100">
        <f>IF(D80,+D82/D80,0)</f>
        <v>0</v>
      </c>
      <c r="E81" s="100">
        <f>IF(E80,+E82/E80,0)</f>
        <v>0</v>
      </c>
      <c r="F81" s="100">
        <f>IF(F80,+F82/F80,0)</f>
        <v>0</v>
      </c>
    </row>
    <row r="82" spans="1:6" ht="15.75">
      <c r="A82" s="13" t="s">
        <v>81</v>
      </c>
      <c r="B82" s="28">
        <f>SUM(Detail!B82:M82)</f>
        <v>0</v>
      </c>
      <c r="C82" s="28">
        <f>SUM(Detail!N82:Y82)</f>
        <v>0</v>
      </c>
      <c r="D82" s="28">
        <f>SUM(Detail!Z82:AK82)</f>
        <v>0</v>
      </c>
      <c r="E82" s="28">
        <f>SUM(Detail!AL82:AW82)</f>
        <v>0</v>
      </c>
      <c r="F82" s="28">
        <f>SUM(Detail!AX82:BI82)</f>
        <v>0</v>
      </c>
    </row>
    <row r="83" spans="1:6" ht="15.75">
      <c r="A83" s="12" t="s">
        <v>9</v>
      </c>
      <c r="B83" s="48">
        <f>SUM(Detail!B83:M83)</f>
        <v>0</v>
      </c>
      <c r="C83" s="48">
        <f>SUM(Detail!N83:Y83)</f>
        <v>0</v>
      </c>
      <c r="D83" s="48">
        <f>SUM(Detail!Z83:AK83)</f>
        <v>0</v>
      </c>
      <c r="E83" s="48">
        <f>SUM(Detail!AL83:AW83)</f>
        <v>0</v>
      </c>
      <c r="F83" s="48">
        <f>SUM(Detail!AX83:BI83)</f>
        <v>0</v>
      </c>
    </row>
    <row r="84" spans="1:6" ht="15.75">
      <c r="A84" s="13" t="s">
        <v>151</v>
      </c>
      <c r="B84" s="38">
        <f>IF(B82,B83/B82,0)</f>
        <v>0</v>
      </c>
      <c r="C84" s="38">
        <f>IF(C82,C83/C82,0)</f>
        <v>0</v>
      </c>
      <c r="D84" s="38">
        <f>IF(D82,D83/D82,0)</f>
        <v>0</v>
      </c>
      <c r="E84" s="38">
        <f>IF(E82,E83/E82,0)</f>
        <v>0</v>
      </c>
      <c r="F84" s="38">
        <f>IF(F82,F83/F82,0)</f>
        <v>0</v>
      </c>
    </row>
    <row r="85" spans="1:6" ht="15.75">
      <c r="A85" s="12"/>
      <c r="B85" s="11"/>
      <c r="C85" s="11"/>
      <c r="D85" s="11"/>
      <c r="E85" s="11"/>
      <c r="F85" s="11"/>
    </row>
    <row r="86" spans="1:6" ht="15.75">
      <c r="A86" s="13" t="s">
        <v>34</v>
      </c>
      <c r="B86" s="11"/>
      <c r="C86" s="11"/>
      <c r="D86" s="11"/>
      <c r="E86" s="11"/>
      <c r="F86" s="11"/>
    </row>
    <row r="87" spans="1:6" ht="15.75">
      <c r="A87" s="12" t="s">
        <v>35</v>
      </c>
      <c r="B87" s="11">
        <f>SUM(Detail!B87:M87)</f>
        <v>0</v>
      </c>
      <c r="C87" s="11">
        <f>SUM(Detail!N87:Y87)</f>
        <v>0</v>
      </c>
      <c r="D87" s="11">
        <f>SUM(Detail!Z87:AK87)</f>
        <v>0</v>
      </c>
      <c r="E87" s="11">
        <f>SUM(Detail!AL87:AW87)</f>
        <v>0</v>
      </c>
      <c r="F87" s="11">
        <f>SUM(Detail!AX87:BI87)</f>
        <v>0</v>
      </c>
    </row>
    <row r="88" spans="1:6" ht="15.75">
      <c r="A88" s="12" t="s">
        <v>164</v>
      </c>
      <c r="B88" s="100">
        <f>IF(B87,+B89/B87,0)</f>
        <v>0</v>
      </c>
      <c r="C88" s="100">
        <f>IF(C87,+C89/C87,0)</f>
        <v>0</v>
      </c>
      <c r="D88" s="100">
        <f>IF(D87,+D89/D87,0)</f>
        <v>0</v>
      </c>
      <c r="E88" s="100">
        <f>IF(E87,+E89/E87,0)</f>
        <v>0</v>
      </c>
      <c r="F88" s="100">
        <f>IF(F87,+F89/F87,0)</f>
        <v>0</v>
      </c>
    </row>
    <row r="89" spans="1:6" ht="15.75">
      <c r="A89" s="12" t="s">
        <v>165</v>
      </c>
      <c r="B89" s="11">
        <f>SUM(Detail!B89:M89)</f>
        <v>0</v>
      </c>
      <c r="C89" s="11">
        <f>SUM(Detail!N89:Y89)</f>
        <v>0</v>
      </c>
      <c r="D89" s="11">
        <f>SUM(Detail!Z89:AK89)</f>
        <v>0</v>
      </c>
      <c r="E89" s="11">
        <f>SUM(Detail!AL89:AW89)</f>
        <v>0</v>
      </c>
      <c r="F89" s="11">
        <f>SUM(Detail!AX89:BI89)</f>
        <v>0</v>
      </c>
    </row>
    <row r="90" spans="1:6" ht="15.75">
      <c r="A90" s="12" t="s">
        <v>20</v>
      </c>
      <c r="B90" s="100">
        <f>IF(B89,+B91/B89,0)</f>
        <v>0</v>
      </c>
      <c r="C90" s="100">
        <f>IF(C89,+C91/C89,0)</f>
        <v>0</v>
      </c>
      <c r="D90" s="100">
        <f>IF(D89,+D91/D89,0)</f>
        <v>0</v>
      </c>
      <c r="E90" s="100">
        <f>IF(E89,+E91/E89,0)</f>
        <v>0</v>
      </c>
      <c r="F90" s="100">
        <f>IF(F89,+F91/F89,0)</f>
        <v>0</v>
      </c>
    </row>
    <row r="91" spans="1:6" ht="15.75">
      <c r="A91" s="12" t="s">
        <v>75</v>
      </c>
      <c r="B91" s="11">
        <f>SUM(Detail!B91:M91)</f>
        <v>0</v>
      </c>
      <c r="C91" s="11">
        <f>SUM(Detail!N91:Y91)</f>
        <v>0</v>
      </c>
      <c r="D91" s="11">
        <f>SUM(Detail!Z91:AK91)</f>
        <v>0</v>
      </c>
      <c r="E91" s="11">
        <f>SUM(Detail!AL91:AW91)</f>
        <v>0</v>
      </c>
      <c r="F91" s="11">
        <f>SUM(Detail!AX91:BI91)</f>
        <v>0</v>
      </c>
    </row>
    <row r="92" spans="1:6" ht="15.75">
      <c r="A92" s="12" t="s">
        <v>76</v>
      </c>
      <c r="B92" s="100">
        <f>IF(B91,+B93/B91,0)</f>
        <v>0</v>
      </c>
      <c r="C92" s="100">
        <f>IF(C91,+C93/C91,0)</f>
        <v>0</v>
      </c>
      <c r="D92" s="100">
        <f>IF(D91,+D93/D91,0)</f>
        <v>0</v>
      </c>
      <c r="E92" s="100">
        <f>IF(E91,+E93/E91,0)</f>
        <v>0</v>
      </c>
      <c r="F92" s="100">
        <f>IF(F91,+F93/F91,0)</f>
        <v>0</v>
      </c>
    </row>
    <row r="93" spans="1:6" s="17" customFormat="1" ht="15.75">
      <c r="A93" s="13" t="s">
        <v>81</v>
      </c>
      <c r="B93" s="28">
        <f>SUM(Detail!B93:M93)</f>
        <v>0</v>
      </c>
      <c r="C93" s="28">
        <f>SUM(Detail!N93:Y93)</f>
        <v>0</v>
      </c>
      <c r="D93" s="28">
        <f>SUM(Detail!Z93:AK93)</f>
        <v>0</v>
      </c>
      <c r="E93" s="28">
        <f>SUM(Detail!AL93:AW93)</f>
        <v>0</v>
      </c>
      <c r="F93" s="28">
        <f>SUM(Detail!AX93:BI93)</f>
        <v>0</v>
      </c>
    </row>
    <row r="94" spans="1:6" ht="15.75">
      <c r="A94" s="12" t="s">
        <v>77</v>
      </c>
      <c r="B94" s="41">
        <f>IF(B89,B95/B89,0)</f>
        <v>0</v>
      </c>
      <c r="C94" s="41">
        <f>IF(C89,C95/C89,0)</f>
        <v>0</v>
      </c>
      <c r="D94" s="41">
        <f>IF(D89,D95/D89,0)</f>
        <v>0</v>
      </c>
      <c r="E94" s="41">
        <f>IF(E89,E95/E89,0)</f>
        <v>0</v>
      </c>
      <c r="F94" s="41">
        <f>IF(F89,F95/F89,0)</f>
        <v>0</v>
      </c>
    </row>
    <row r="95" spans="1:6" ht="15.75">
      <c r="A95" s="12" t="s">
        <v>9</v>
      </c>
      <c r="B95" s="48">
        <f>SUM(Detail!B95:M95)</f>
        <v>0</v>
      </c>
      <c r="C95" s="48">
        <f>SUM(Detail!N95:Y95)</f>
        <v>0</v>
      </c>
      <c r="D95" s="48">
        <f>SUM(Detail!Z95:AK95)</f>
        <v>0</v>
      </c>
      <c r="E95" s="48">
        <f>SUM(Detail!AL95:AW95)</f>
        <v>0</v>
      </c>
      <c r="F95" s="48">
        <f>SUM(Detail!AX95:BI95)</f>
        <v>0</v>
      </c>
    </row>
    <row r="96" spans="1:6" s="17" customFormat="1" ht="15.75">
      <c r="A96" s="13" t="s">
        <v>151</v>
      </c>
      <c r="B96" s="40">
        <f>IF(B93,B95/B93,0)</f>
        <v>0</v>
      </c>
      <c r="C96" s="40">
        <f>IF(C93,C95/C93,0)</f>
        <v>0</v>
      </c>
      <c r="D96" s="40">
        <f>IF(D93,D95/D93,0)</f>
        <v>0</v>
      </c>
      <c r="E96" s="40">
        <f>IF(E93,E95/E93,0)</f>
        <v>0</v>
      </c>
      <c r="F96" s="40">
        <f>IF(F93,F95/F93,0)</f>
        <v>0</v>
      </c>
    </row>
    <row r="97" spans="1:6" ht="15.75">
      <c r="A97" s="12"/>
      <c r="B97" s="11"/>
      <c r="C97" s="11"/>
      <c r="D97" s="11"/>
      <c r="E97" s="11"/>
      <c r="F97" s="11"/>
    </row>
    <row r="98" spans="1:6" ht="15.75">
      <c r="A98" s="13" t="s">
        <v>58</v>
      </c>
      <c r="B98" s="11"/>
      <c r="C98" s="11"/>
      <c r="D98" s="11"/>
      <c r="E98" s="11"/>
      <c r="F98" s="11"/>
    </row>
    <row r="99" spans="1:6" s="17" customFormat="1" ht="15.75">
      <c r="A99" s="12" t="s">
        <v>165</v>
      </c>
      <c r="B99" s="28">
        <f>SUM(Detail!B99:M99)</f>
        <v>0</v>
      </c>
      <c r="C99" s="28">
        <f>SUM(Detail!N99:Y99)</f>
        <v>0</v>
      </c>
      <c r="D99" s="28">
        <f>SUM(Detail!Z99:AK99)</f>
        <v>0</v>
      </c>
      <c r="E99" s="28">
        <f>SUM(Detail!AL99:AW99)</f>
        <v>0</v>
      </c>
      <c r="F99" s="28">
        <f>SUM(Detail!AX99:BI99)</f>
        <v>0</v>
      </c>
    </row>
    <row r="100" spans="1:6" ht="15.75">
      <c r="A100" s="12" t="s">
        <v>166</v>
      </c>
      <c r="B100" s="100">
        <f>IF(B99,+B101/B99,0)</f>
        <v>0</v>
      </c>
      <c r="C100" s="100">
        <f>IF(C99,+C101/C99,0)</f>
        <v>0</v>
      </c>
      <c r="D100" s="100">
        <f>IF(D99,+D101/D99,0)</f>
        <v>0</v>
      </c>
      <c r="E100" s="100">
        <f>IF(E99,+E101/E99,0)</f>
        <v>0</v>
      </c>
      <c r="F100" s="100">
        <f>IF(F99,+F101/F99,0)</f>
        <v>0</v>
      </c>
    </row>
    <row r="101" spans="1:6" ht="15.75">
      <c r="A101" s="12" t="s">
        <v>75</v>
      </c>
      <c r="B101" s="11">
        <f>SUM(Detail!B101:M101)</f>
        <v>0</v>
      </c>
      <c r="C101" s="28">
        <f>SUM(Detail!N101:Y101)</f>
        <v>0</v>
      </c>
      <c r="D101" s="28">
        <f>SUM(Detail!Z101:AK101)</f>
        <v>0</v>
      </c>
      <c r="E101" s="28">
        <f>SUM(Detail!AL101:AW101)</f>
        <v>0</v>
      </c>
      <c r="F101" s="28">
        <f>SUM(Detail!AX101:BI101)</f>
        <v>0</v>
      </c>
    </row>
    <row r="102" spans="1:6" s="17" customFormat="1" ht="15.75">
      <c r="A102" s="12" t="s">
        <v>76</v>
      </c>
      <c r="B102" s="100">
        <f>IF(B101,+B103/B101,0)</f>
        <v>0</v>
      </c>
      <c r="C102" s="100">
        <f>IF(C101,+C103/C101,0)</f>
        <v>0</v>
      </c>
      <c r="D102" s="100">
        <f>IF(D101,+D103/D101,0)</f>
        <v>0</v>
      </c>
      <c r="E102" s="100">
        <f>IF(E101,+E103/E101,0)</f>
        <v>0</v>
      </c>
      <c r="F102" s="100">
        <f>IF(F101,+F103/F101,0)</f>
        <v>0</v>
      </c>
    </row>
    <row r="103" spans="1:6" ht="15.75">
      <c r="A103" s="13" t="s">
        <v>81</v>
      </c>
      <c r="B103" s="28">
        <f>SUM(Detail!B103:M103)</f>
        <v>0</v>
      </c>
      <c r="C103" s="28">
        <f>SUM(Detail!N103:Y103)</f>
        <v>0</v>
      </c>
      <c r="D103" s="28">
        <f>SUM(Detail!Z103:AK103)</f>
        <v>0</v>
      </c>
      <c r="E103" s="28">
        <f>SUM(Detail!AL103:AW103)</f>
        <v>0</v>
      </c>
      <c r="F103" s="28">
        <f>SUM(Detail!AX103:BI103)</f>
        <v>0</v>
      </c>
    </row>
    <row r="104" spans="1:6" s="17" customFormat="1" ht="15.75">
      <c r="A104" s="12" t="s">
        <v>146</v>
      </c>
      <c r="B104" s="48">
        <f>SUM(Detail!B104:M104)</f>
        <v>0</v>
      </c>
      <c r="C104" s="48">
        <f>SUM(Detail!N104:Y104)</f>
        <v>0</v>
      </c>
      <c r="D104" s="48">
        <f>SUM(Detail!Z104:AK104)</f>
        <v>0</v>
      </c>
      <c r="E104" s="48">
        <f>SUM(Detail!AL104:AW104)</f>
        <v>0</v>
      </c>
      <c r="F104" s="48">
        <f>SUM(Detail!AX104:BI104)</f>
        <v>0</v>
      </c>
    </row>
    <row r="105" spans="1:6" ht="15.75">
      <c r="A105" s="13" t="s">
        <v>151</v>
      </c>
      <c r="B105" s="40">
        <f>IF(B103,B104/B103,0)</f>
        <v>0</v>
      </c>
      <c r="C105" s="40">
        <f>IF(C103,C104/C103,0)</f>
        <v>0</v>
      </c>
      <c r="D105" s="40">
        <f>IF(D103,D104/D103,0)</f>
        <v>0</v>
      </c>
      <c r="E105" s="40">
        <f>IF(E103,E104/E103,0)</f>
        <v>0</v>
      </c>
      <c r="F105" s="40">
        <f>IF(F103,F104/F103,0)</f>
        <v>0</v>
      </c>
    </row>
    <row r="106" spans="1:6" s="17" customFormat="1" ht="15.75">
      <c r="A106" s="12"/>
      <c r="B106" s="11"/>
      <c r="C106" s="11"/>
      <c r="D106" s="11"/>
      <c r="E106" s="11"/>
      <c r="F106" s="11"/>
    </row>
    <row r="107" spans="1:6" s="17" customFormat="1" ht="15.75">
      <c r="A107" s="13" t="s">
        <v>41</v>
      </c>
      <c r="B107" s="28">
        <f>+B49+B60+B72+B103+B93+B82</f>
        <v>3065.642549</v>
      </c>
      <c r="C107" s="28">
        <f>+C49+C60+C72+C103+C93+C82</f>
        <v>0</v>
      </c>
      <c r="D107" s="28">
        <f>+D49+D60+D72+D103+D93+D82</f>
        <v>0</v>
      </c>
      <c r="E107" s="28">
        <f>+E49+E60+E72+E103+E93+E82</f>
        <v>0</v>
      </c>
      <c r="F107" s="28">
        <f>+F49+F60+F72+F103+F93+F82</f>
        <v>0</v>
      </c>
    </row>
    <row r="108" spans="1:6" s="17" customFormat="1" ht="15.75">
      <c r="A108" s="13" t="s">
        <v>122</v>
      </c>
      <c r="B108" s="43">
        <f>B50+B62+B74+B104+B95+B83</f>
        <v>19652.57</v>
      </c>
      <c r="C108" s="43">
        <f>C50+C62+C74+C104+C95+C83</f>
        <v>0</v>
      </c>
      <c r="D108" s="43">
        <f>D50+D62+D74+D104+D95+D83</f>
        <v>0</v>
      </c>
      <c r="E108" s="43">
        <f>E50+E62+E74+E104+E95+E83</f>
        <v>0</v>
      </c>
      <c r="F108" s="43">
        <f>F50+F62+F74+F104+F95+F83</f>
        <v>0</v>
      </c>
    </row>
    <row r="109" spans="1:6" ht="15.75">
      <c r="A109" s="44" t="s">
        <v>80</v>
      </c>
      <c r="B109" s="45">
        <f>IF(B107,B108/B107,0)</f>
        <v>6.41058756390584</v>
      </c>
      <c r="C109" s="45">
        <f>IF(C107,C108/C107,0)</f>
        <v>0</v>
      </c>
      <c r="D109" s="45">
        <f>IF(D107,D108/D107,0)</f>
        <v>0</v>
      </c>
      <c r="E109" s="45">
        <f>IF(E107,E108/E107,0)</f>
        <v>0</v>
      </c>
      <c r="F109" s="45">
        <f>IF(F107,F108/F107,0)</f>
        <v>0</v>
      </c>
    </row>
    <row r="110" spans="1:6" s="17" customFormat="1" ht="15.75">
      <c r="A110" s="12"/>
      <c r="B110" s="11"/>
      <c r="C110" s="11"/>
      <c r="D110" s="11"/>
      <c r="E110" s="11"/>
      <c r="F110" s="11"/>
    </row>
    <row r="111" spans="1:6" ht="15.75">
      <c r="A111" s="13" t="s">
        <v>23</v>
      </c>
      <c r="B111" s="28"/>
      <c r="C111" s="28"/>
      <c r="D111" s="28"/>
      <c r="E111" s="28"/>
      <c r="F111" s="28"/>
    </row>
    <row r="112" spans="1:6" ht="15.75">
      <c r="A112" s="12"/>
      <c r="B112" s="11"/>
      <c r="C112" s="11"/>
      <c r="D112" s="11"/>
      <c r="E112" s="11"/>
      <c r="F112" s="11"/>
    </row>
    <row r="113" spans="1:6" ht="15.75">
      <c r="A113" s="13" t="s">
        <v>21</v>
      </c>
      <c r="B113" s="11"/>
      <c r="C113" s="11"/>
      <c r="D113" s="11"/>
      <c r="E113" s="11"/>
      <c r="F113" s="11"/>
    </row>
    <row r="114" spans="1:6" ht="15.75">
      <c r="A114" s="12" t="s">
        <v>81</v>
      </c>
      <c r="B114" s="11">
        <f>+B49</f>
        <v>2734</v>
      </c>
      <c r="C114" s="11">
        <f>C49</f>
        <v>0</v>
      </c>
      <c r="D114" s="11">
        <f>D49</f>
        <v>0</v>
      </c>
      <c r="E114" s="11">
        <f>E49</f>
        <v>0</v>
      </c>
      <c r="F114" s="11">
        <f>F49</f>
        <v>0</v>
      </c>
    </row>
    <row r="115" spans="1:6" ht="15.75">
      <c r="A115" s="12" t="s">
        <v>39</v>
      </c>
      <c r="B115" s="100">
        <f>IF(B114,+B116/B114,0)</f>
        <v>0.06803218727139722</v>
      </c>
      <c r="C115" s="100">
        <f>IF(C114,+C116/C114,0)</f>
        <v>0</v>
      </c>
      <c r="D115" s="100">
        <f>IF(D114,+D116/D114,0)</f>
        <v>0</v>
      </c>
      <c r="E115" s="100">
        <f>IF(E114,+E116/E114,0)</f>
        <v>0</v>
      </c>
      <c r="F115" s="100">
        <f>IF(F114,+F116/F114,0)</f>
        <v>0</v>
      </c>
    </row>
    <row r="116" spans="1:6" ht="15.75">
      <c r="A116" s="12" t="s">
        <v>138</v>
      </c>
      <c r="B116" s="11">
        <f>SUM(Detail!B116:M116)</f>
        <v>186</v>
      </c>
      <c r="C116" s="11">
        <f>SUM(Detail!N116:Y116)</f>
        <v>0</v>
      </c>
      <c r="D116" s="11">
        <f>SUM(Detail!Z116:AK116)</f>
        <v>0</v>
      </c>
      <c r="E116" s="11">
        <f>SUM(Detail!AL116:AW116)</f>
        <v>0</v>
      </c>
      <c r="F116" s="11">
        <f>SUM(Detail!AX116:BI116)</f>
        <v>0</v>
      </c>
    </row>
    <row r="117" spans="1:6" ht="15.75">
      <c r="A117" s="12" t="s">
        <v>65</v>
      </c>
      <c r="B117" s="100">
        <f>IF(B116,+B118/B116,0)</f>
        <v>1</v>
      </c>
      <c r="C117" s="100">
        <f>IF(C116,+C118/C116,0)</f>
        <v>0</v>
      </c>
      <c r="D117" s="100">
        <f>IF(D116,+D118/D116,0)</f>
        <v>0</v>
      </c>
      <c r="E117" s="100">
        <f>IF(E116,+E118/E116,0)</f>
        <v>0</v>
      </c>
      <c r="F117" s="100">
        <f>IF(F116,+F118/F116,0)</f>
        <v>0</v>
      </c>
    </row>
    <row r="118" spans="1:6" ht="15.75">
      <c r="A118" s="12" t="s">
        <v>162</v>
      </c>
      <c r="B118" s="11">
        <f>SUM(Detail!B118:M118)</f>
        <v>186</v>
      </c>
      <c r="C118" s="11">
        <f>SUM(Detail!N118:Y118)</f>
        <v>0</v>
      </c>
      <c r="D118" s="11">
        <f>SUM(Detail!Z118:AK118)</f>
        <v>0</v>
      </c>
      <c r="E118" s="11">
        <f>SUM(Detail!AL118:AW118)</f>
        <v>0</v>
      </c>
      <c r="F118" s="11">
        <f>SUM(Detail!AX118:BI118)</f>
        <v>0</v>
      </c>
    </row>
    <row r="119" spans="1:6" ht="15.75">
      <c r="A119" s="12" t="s">
        <v>66</v>
      </c>
      <c r="B119" s="49">
        <f>IF(B118,+B120/B118,0)</f>
        <v>186.6044231135885</v>
      </c>
      <c r="C119" s="49">
        <f>IF(C118,+C120/C118,0)</f>
        <v>0</v>
      </c>
      <c r="D119" s="49">
        <f>IF(D118,+D120/D118,0)</f>
        <v>0</v>
      </c>
      <c r="E119" s="49">
        <f>IF(E118,+E120/E118,0)</f>
        <v>0</v>
      </c>
      <c r="F119" s="49">
        <f>IF(F118,+F120/F118,0)</f>
        <v>0</v>
      </c>
    </row>
    <row r="120" spans="1:6" ht="15.75">
      <c r="A120" s="13" t="s">
        <v>24</v>
      </c>
      <c r="B120" s="43">
        <f>SUM(Detail!B120:M120)</f>
        <v>34708.42269912746</v>
      </c>
      <c r="C120" s="43">
        <f>SUM(Detail!N120:Y120)</f>
        <v>0</v>
      </c>
      <c r="D120" s="43">
        <f>SUM(Detail!Z120:AK120)</f>
        <v>0</v>
      </c>
      <c r="E120" s="43">
        <f>SUM(Detail!AL120:AW120)</f>
        <v>0</v>
      </c>
      <c r="F120" s="43">
        <f>SUM(Detail!AX120:BI120)</f>
        <v>0</v>
      </c>
    </row>
    <row r="121" spans="1:6" ht="15.75">
      <c r="A121" s="12"/>
      <c r="B121" s="11"/>
      <c r="C121" s="11"/>
      <c r="D121" s="11"/>
      <c r="E121" s="11"/>
      <c r="F121" s="11"/>
    </row>
    <row r="122" spans="1:6" ht="15.75">
      <c r="A122" s="17" t="s">
        <v>78</v>
      </c>
      <c r="B122" s="11"/>
      <c r="C122" s="11"/>
      <c r="D122" s="11"/>
      <c r="E122" s="11"/>
      <c r="F122" s="11"/>
    </row>
    <row r="123" spans="1:6" ht="15.75">
      <c r="A123" s="12" t="s">
        <v>81</v>
      </c>
      <c r="B123" s="11">
        <f>+B60</f>
        <v>187.642549</v>
      </c>
      <c r="C123" s="11">
        <f>+C60</f>
        <v>0</v>
      </c>
      <c r="D123" s="11">
        <f>+D60</f>
        <v>0</v>
      </c>
      <c r="E123" s="11">
        <f>+E60</f>
        <v>0</v>
      </c>
      <c r="F123" s="11">
        <f>+F60</f>
        <v>0</v>
      </c>
    </row>
    <row r="124" spans="1:6" ht="15.75">
      <c r="A124" s="12" t="s">
        <v>152</v>
      </c>
      <c r="B124" s="100">
        <f>IF(B123,+B125/B123,0)</f>
        <v>0</v>
      </c>
      <c r="C124" s="100">
        <f>IF(C123,+C125/C123,0)</f>
        <v>0</v>
      </c>
      <c r="D124" s="100">
        <f>IF(D123,+D125/D123,0)</f>
        <v>0</v>
      </c>
      <c r="E124" s="100">
        <f>IF(E123,+E125/E123,0)</f>
        <v>0</v>
      </c>
      <c r="F124" s="100">
        <f>IF(F123,+F125/F123,0)</f>
        <v>0</v>
      </c>
    </row>
    <row r="125" spans="1:6" ht="15.75">
      <c r="A125" s="12" t="s">
        <v>138</v>
      </c>
      <c r="B125" s="11">
        <f>SUM(Detail!B125:M125)</f>
        <v>0</v>
      </c>
      <c r="C125" s="11">
        <f>SUM(Detail!N125:Y125)</f>
        <v>0</v>
      </c>
      <c r="D125" s="11">
        <f>SUM(Detail!Z125:AK125)</f>
        <v>0</v>
      </c>
      <c r="E125" s="11">
        <f>SUM(Detail!AL125:AW125)</f>
        <v>0</v>
      </c>
      <c r="F125" s="11">
        <f>SUM(Detail!AX125:BI125)</f>
        <v>0</v>
      </c>
    </row>
    <row r="126" spans="1:6" ht="15.75">
      <c r="A126" s="12" t="s">
        <v>65</v>
      </c>
      <c r="B126" s="100">
        <f>IF(B125,+B127/B125,0)</f>
        <v>0</v>
      </c>
      <c r="C126" s="100">
        <f>IF(C125,+C127/C125,0)</f>
        <v>0</v>
      </c>
      <c r="D126" s="100">
        <f>IF(D125,+D127/D125,0)</f>
        <v>0</v>
      </c>
      <c r="E126" s="100">
        <f>IF(E125,+E127/E125,0)</f>
        <v>0</v>
      </c>
      <c r="F126" s="100">
        <f>IF(F125,+F127/F125,0)</f>
        <v>0</v>
      </c>
    </row>
    <row r="127" spans="1:6" ht="15.75">
      <c r="A127" s="12" t="s">
        <v>162</v>
      </c>
      <c r="B127" s="11">
        <f>SUM(Detail!B127:M127)</f>
        <v>0</v>
      </c>
      <c r="C127" s="11">
        <f>SUM(Detail!N127:Y127)</f>
        <v>0</v>
      </c>
      <c r="D127" s="11">
        <f>SUM(Detail!Z127:AK127)</f>
        <v>0</v>
      </c>
      <c r="E127" s="11">
        <f>SUM(Detail!AL127:AW127)</f>
        <v>0</v>
      </c>
      <c r="F127" s="11">
        <f>SUM(Detail!AX127:BI127)</f>
        <v>0</v>
      </c>
    </row>
    <row r="128" spans="1:6" s="17" customFormat="1" ht="15.75">
      <c r="A128" s="12" t="s">
        <v>66</v>
      </c>
      <c r="B128" s="49">
        <f>IF(B127,+B129/B127,0)</f>
        <v>0</v>
      </c>
      <c r="C128" s="49">
        <f>IF(C127,+C129/C127,0)</f>
        <v>0</v>
      </c>
      <c r="D128" s="49">
        <f>IF(D127,+D129/D127,0)</f>
        <v>0</v>
      </c>
      <c r="E128" s="49">
        <f>IF(E127,+E129/E127,0)</f>
        <v>0</v>
      </c>
      <c r="F128" s="49">
        <f>IF(F127,+F129/F127,0)</f>
        <v>0</v>
      </c>
    </row>
    <row r="129" spans="1:6" ht="15.75">
      <c r="A129" s="13" t="s">
        <v>24</v>
      </c>
      <c r="B129" s="43">
        <f>SUM(Detail!B129:M129)</f>
        <v>0</v>
      </c>
      <c r="C129" s="43">
        <f>SUM(Detail!N129:Y129)</f>
        <v>0</v>
      </c>
      <c r="D129" s="43">
        <f>SUM(Detail!Z129:AK129)</f>
        <v>0</v>
      </c>
      <c r="E129" s="43">
        <f>SUM(Detail!AL129:AW129)</f>
        <v>0</v>
      </c>
      <c r="F129" s="43">
        <f>SUM(Detail!AX129:BI129)</f>
        <v>0</v>
      </c>
    </row>
    <row r="130" spans="2:6" ht="15.75">
      <c r="B130" s="47"/>
      <c r="C130" s="47"/>
      <c r="D130" s="47"/>
      <c r="E130" s="47"/>
      <c r="F130" s="47"/>
    </row>
    <row r="131" spans="1:6" ht="15.75">
      <c r="A131" s="13" t="s">
        <v>64</v>
      </c>
      <c r="B131" s="11"/>
      <c r="C131" s="11"/>
      <c r="D131" s="11"/>
      <c r="E131" s="11"/>
      <c r="F131" s="11"/>
    </row>
    <row r="132" spans="1:6" ht="15.75">
      <c r="A132" s="12" t="s">
        <v>81</v>
      </c>
      <c r="B132" s="11">
        <f>+B72</f>
        <v>144</v>
      </c>
      <c r="C132" s="11">
        <f>+C72</f>
        <v>0</v>
      </c>
      <c r="D132" s="11">
        <f>+D72</f>
        <v>0</v>
      </c>
      <c r="E132" s="11">
        <f>+E72</f>
        <v>0</v>
      </c>
      <c r="F132" s="11">
        <f>+F72</f>
        <v>0</v>
      </c>
    </row>
    <row r="133" spans="1:6" ht="15.75">
      <c r="A133" s="12" t="s">
        <v>152</v>
      </c>
      <c r="B133" s="100">
        <f>IF(B132,+B134/B132,0)</f>
        <v>0.006944444444444444</v>
      </c>
      <c r="C133" s="100">
        <f>IF(C132,+C134/C132,0)</f>
        <v>0</v>
      </c>
      <c r="D133" s="100">
        <f>IF(D132,+D134/D132,0)</f>
        <v>0</v>
      </c>
      <c r="E133" s="100">
        <f>IF(E132,+E134/E132,0)</f>
        <v>0</v>
      </c>
      <c r="F133" s="100">
        <f>IF(F132,+F134/F132,0)</f>
        <v>0</v>
      </c>
    </row>
    <row r="134" spans="1:6" ht="15.75">
      <c r="A134" s="12" t="s">
        <v>138</v>
      </c>
      <c r="B134" s="11">
        <f>SUM(Detail!B134:M134)</f>
        <v>1</v>
      </c>
      <c r="C134" s="11">
        <f>SUM(Detail!N134:Y134)</f>
        <v>0</v>
      </c>
      <c r="D134" s="11">
        <f>SUM(Detail!Z134:AK134)</f>
        <v>0</v>
      </c>
      <c r="E134" s="11">
        <f>SUM(Detail!AL134:AW134)</f>
        <v>0</v>
      </c>
      <c r="F134" s="11">
        <f>SUM(Detail!AX134:BI134)</f>
        <v>0</v>
      </c>
    </row>
    <row r="135" spans="1:6" ht="15.75">
      <c r="A135" s="12" t="s">
        <v>65</v>
      </c>
      <c r="B135" s="100">
        <f>IF(B134,+B136/B134,0)</f>
        <v>1</v>
      </c>
      <c r="C135" s="100">
        <f>IF(C134,+C136/C134,0)</f>
        <v>0</v>
      </c>
      <c r="D135" s="100">
        <f>IF(D134,+D136/D134,0)</f>
        <v>0</v>
      </c>
      <c r="E135" s="100">
        <f>IF(E134,+E136/E134,0)</f>
        <v>0</v>
      </c>
      <c r="F135" s="100">
        <f>IF(F134,+F136/F134,0)</f>
        <v>0</v>
      </c>
    </row>
    <row r="136" spans="1:6" ht="15.75">
      <c r="A136" s="12" t="s">
        <v>162</v>
      </c>
      <c r="B136" s="11">
        <f>SUM(Detail!B136:M136)</f>
        <v>1</v>
      </c>
      <c r="C136" s="11">
        <f>SUM(Detail!N136:Y136)</f>
        <v>0</v>
      </c>
      <c r="D136" s="11">
        <f>SUM(Detail!Z136:AK136)</f>
        <v>0</v>
      </c>
      <c r="E136" s="11">
        <f>SUM(Detail!AL136:AW136)</f>
        <v>0</v>
      </c>
      <c r="F136" s="11">
        <f>SUM(Detail!AX136:BI136)</f>
        <v>0</v>
      </c>
    </row>
    <row r="137" spans="1:6" s="17" customFormat="1" ht="15.75">
      <c r="A137" s="12" t="s">
        <v>66</v>
      </c>
      <c r="B137" s="49">
        <f>IF(B136,+B138/B136,0)</f>
        <v>197</v>
      </c>
      <c r="C137" s="49">
        <f>IF(C136,+C138/C136,0)</f>
        <v>0</v>
      </c>
      <c r="D137" s="49">
        <f>IF(D136,+D138/D136,0)</f>
        <v>0</v>
      </c>
      <c r="E137" s="49">
        <f>IF(E136,+E138/E136,0)</f>
        <v>0</v>
      </c>
      <c r="F137" s="49">
        <f>IF(F136,+F138/F136,0)</f>
        <v>0</v>
      </c>
    </row>
    <row r="138" spans="1:6" ht="15.75">
      <c r="A138" s="13" t="s">
        <v>24</v>
      </c>
      <c r="B138" s="43">
        <f>SUM(Detail!B138:M138)</f>
        <v>197</v>
      </c>
      <c r="C138" s="43">
        <f>SUM(Detail!N138:Y138)</f>
        <v>0</v>
      </c>
      <c r="D138" s="43">
        <f>SUM(Detail!Z138:AK138)</f>
        <v>0</v>
      </c>
      <c r="E138" s="43">
        <f>SUM(Detail!AL138:AW138)</f>
        <v>0</v>
      </c>
      <c r="F138" s="43">
        <f>SUM(Detail!AX138:BI138)</f>
        <v>0</v>
      </c>
    </row>
    <row r="139" spans="1:6" s="17" customFormat="1" ht="15.75">
      <c r="A139" s="12"/>
      <c r="B139" s="11"/>
      <c r="C139" s="11"/>
      <c r="D139" s="11"/>
      <c r="E139" s="11"/>
      <c r="F139" s="11"/>
    </row>
    <row r="140" spans="1:6" s="17" customFormat="1" ht="15.75">
      <c r="A140" s="13" t="s">
        <v>112</v>
      </c>
      <c r="B140" s="11"/>
      <c r="C140" s="11"/>
      <c r="D140" s="11"/>
      <c r="E140" s="11"/>
      <c r="F140" s="11"/>
    </row>
    <row r="141" spans="1:6" s="17" customFormat="1" ht="15.75">
      <c r="A141" s="12" t="s">
        <v>81</v>
      </c>
      <c r="B141" s="11">
        <f>+B76</f>
        <v>0</v>
      </c>
      <c r="C141" s="11">
        <f>C76</f>
        <v>0</v>
      </c>
      <c r="D141" s="11">
        <f>D76</f>
        <v>0</v>
      </c>
      <c r="E141" s="11">
        <f>E76</f>
        <v>0</v>
      </c>
      <c r="F141" s="11">
        <f>F76</f>
        <v>0</v>
      </c>
    </row>
    <row r="142" spans="1:6" s="17" customFormat="1" ht="15.75">
      <c r="A142" s="12" t="s">
        <v>39</v>
      </c>
      <c r="B142" s="100">
        <f>IF(B141,+B143/B141,0)</f>
        <v>0</v>
      </c>
      <c r="C142" s="100">
        <f>IF(C141,+C143/C141,0)</f>
        <v>0</v>
      </c>
      <c r="D142" s="100">
        <f>IF(D141,+D143/D141,0)</f>
        <v>0</v>
      </c>
      <c r="E142" s="100">
        <f>IF(E141,+E143/E141,0)</f>
        <v>0</v>
      </c>
      <c r="F142" s="100">
        <f>IF(F141,+F143/F141,0)</f>
        <v>0</v>
      </c>
    </row>
    <row r="143" spans="1:6" s="17" customFormat="1" ht="15.75">
      <c r="A143" s="12" t="s">
        <v>138</v>
      </c>
      <c r="B143" s="11">
        <f>SUM(Detail!B143:M143)</f>
        <v>0</v>
      </c>
      <c r="C143" s="11">
        <f>SUM(Detail!N143:Y143)</f>
        <v>0</v>
      </c>
      <c r="D143" s="11">
        <f>SUM(Detail!Z143:AK143)</f>
        <v>0</v>
      </c>
      <c r="E143" s="11">
        <f>SUM(Detail!AL143:AW143)</f>
        <v>0</v>
      </c>
      <c r="F143" s="11">
        <f>SUM(Detail!AX143:BI143)</f>
        <v>0</v>
      </c>
    </row>
    <row r="144" spans="1:6" s="17" customFormat="1" ht="15.75">
      <c r="A144" s="12" t="s">
        <v>65</v>
      </c>
      <c r="B144" s="100">
        <f>IF(B143,+B145/B143,0)</f>
        <v>0</v>
      </c>
      <c r="C144" s="100">
        <f>IF(C143,+C145/C143,0)</f>
        <v>0</v>
      </c>
      <c r="D144" s="100">
        <f>IF(D143,+D145/D143,0)</f>
        <v>0</v>
      </c>
      <c r="E144" s="100">
        <f>IF(E143,+E145/E143,0)</f>
        <v>0</v>
      </c>
      <c r="F144" s="100">
        <f>IF(F143,+F145/F143,0)</f>
        <v>0</v>
      </c>
    </row>
    <row r="145" spans="1:6" s="17" customFormat="1" ht="15.75">
      <c r="A145" s="12" t="s">
        <v>162</v>
      </c>
      <c r="B145" s="11">
        <f>SUM(Detail!B145:M145)</f>
        <v>0</v>
      </c>
      <c r="C145" s="11">
        <f>SUM(Detail!N145:Y145)</f>
        <v>0</v>
      </c>
      <c r="D145" s="11">
        <f>SUM(Detail!Z145:AK145)</f>
        <v>0</v>
      </c>
      <c r="E145" s="11">
        <f>SUM(Detail!AL145:AW145)</f>
        <v>0</v>
      </c>
      <c r="F145" s="11">
        <f>SUM(Detail!AX145:BI145)</f>
        <v>0</v>
      </c>
    </row>
    <row r="146" spans="1:6" s="17" customFormat="1" ht="15.75">
      <c r="A146" s="12" t="s">
        <v>66</v>
      </c>
      <c r="B146" s="49">
        <f>IF(B145,+B147/B145,0)</f>
        <v>0</v>
      </c>
      <c r="C146" s="49">
        <f>IF(C145,+C147/C145,0)</f>
        <v>0</v>
      </c>
      <c r="D146" s="49">
        <f>IF(D145,+D147/D145,0)</f>
        <v>0</v>
      </c>
      <c r="E146" s="49">
        <f>IF(E145,+E147/E145,0)</f>
        <v>0</v>
      </c>
      <c r="F146" s="49">
        <f>IF(F145,+F147/F145,0)</f>
        <v>0</v>
      </c>
    </row>
    <row r="147" spans="1:6" s="17" customFormat="1" ht="15.75">
      <c r="A147" s="13" t="s">
        <v>24</v>
      </c>
      <c r="B147" s="43">
        <f>SUM(Detail!B147:M147)</f>
        <v>0</v>
      </c>
      <c r="C147" s="43">
        <f>SUM(Detail!N147:Y147)</f>
        <v>0</v>
      </c>
      <c r="D147" s="43">
        <f>SUM(Detail!Z147:AK147)</f>
        <v>0</v>
      </c>
      <c r="E147" s="43">
        <f>SUM(Detail!AL147:AW147)</f>
        <v>0</v>
      </c>
      <c r="F147" s="43">
        <f>SUM(Detail!AX147:BI147)</f>
        <v>0</v>
      </c>
    </row>
    <row r="148" spans="1:6" s="17" customFormat="1" ht="15.75">
      <c r="A148" s="12"/>
      <c r="B148" s="11"/>
      <c r="C148" s="11"/>
      <c r="D148" s="11"/>
      <c r="E148" s="11"/>
      <c r="F148" s="11"/>
    </row>
    <row r="149" spans="1:6" s="17" customFormat="1" ht="15.75">
      <c r="A149" s="13" t="s">
        <v>34</v>
      </c>
      <c r="B149" s="11"/>
      <c r="C149" s="11"/>
      <c r="D149" s="11"/>
      <c r="E149" s="11"/>
      <c r="F149" s="11"/>
    </row>
    <row r="150" spans="1:6" s="17" customFormat="1" ht="15.75">
      <c r="A150" s="12" t="s">
        <v>81</v>
      </c>
      <c r="B150" s="11">
        <f>+B93</f>
        <v>0</v>
      </c>
      <c r="C150" s="11">
        <f>+C93</f>
        <v>0</v>
      </c>
      <c r="D150" s="11">
        <f>+D93</f>
        <v>0</v>
      </c>
      <c r="E150" s="11">
        <f>+E93</f>
        <v>0</v>
      </c>
      <c r="F150" s="11">
        <f>+F93</f>
        <v>0</v>
      </c>
    </row>
    <row r="151" spans="1:6" s="17" customFormat="1" ht="15.75">
      <c r="A151" s="12" t="s">
        <v>39</v>
      </c>
      <c r="B151" s="100">
        <f>IF(B150,+B152/B150,0)</f>
        <v>0</v>
      </c>
      <c r="C151" s="100">
        <f>IF(C150,+C152/C150,0)</f>
        <v>0</v>
      </c>
      <c r="D151" s="100">
        <f>IF(D150,+D152/D150,0)</f>
        <v>0</v>
      </c>
      <c r="E151" s="100">
        <f>IF(E150,+E152/E150,0)</f>
        <v>0</v>
      </c>
      <c r="F151" s="100">
        <f>IF(F150,+F152/F150,0)</f>
        <v>0</v>
      </c>
    </row>
    <row r="152" spans="1:6" s="17" customFormat="1" ht="15.75">
      <c r="A152" s="12" t="s">
        <v>138</v>
      </c>
      <c r="B152" s="11">
        <f>SUM(Detail!B152:M152)</f>
        <v>0</v>
      </c>
      <c r="C152" s="11">
        <f>SUM(Detail!N152:Y152)</f>
        <v>0</v>
      </c>
      <c r="D152" s="11">
        <f>SUM(Detail!Z152:AK152)</f>
        <v>0</v>
      </c>
      <c r="E152" s="11">
        <f>SUM(Detail!AL152:AW152)</f>
        <v>0</v>
      </c>
      <c r="F152" s="11">
        <f>SUM(Detail!AX152:BI152)</f>
        <v>0</v>
      </c>
    </row>
    <row r="153" spans="1:6" s="17" customFormat="1" ht="15.75">
      <c r="A153" s="12" t="s">
        <v>65</v>
      </c>
      <c r="B153" s="100">
        <f>IF(B152,+B154/B152,0)</f>
        <v>0</v>
      </c>
      <c r="C153" s="100">
        <f>IF(C152,+C154/C152,0)</f>
        <v>0</v>
      </c>
      <c r="D153" s="100">
        <f>IF(D152,+D154/D152,0)</f>
        <v>0</v>
      </c>
      <c r="E153" s="100">
        <f>IF(E152,+E154/E152,0)</f>
        <v>0</v>
      </c>
      <c r="F153" s="100">
        <f>IF(F152,+F154/F152,0)</f>
        <v>0</v>
      </c>
    </row>
    <row r="154" spans="1:6" s="17" customFormat="1" ht="15.75">
      <c r="A154" s="12" t="s">
        <v>162</v>
      </c>
      <c r="B154" s="11">
        <f>SUM(Detail!B154:M154)</f>
        <v>0</v>
      </c>
      <c r="C154" s="11">
        <f>SUM(Detail!N154:Y154)</f>
        <v>0</v>
      </c>
      <c r="D154" s="11">
        <f>SUM(Detail!Z154:AK154)</f>
        <v>0</v>
      </c>
      <c r="E154" s="11">
        <f>SUM(Detail!AL154:AW154)</f>
        <v>0</v>
      </c>
      <c r="F154" s="11">
        <f>SUM(Detail!AX154:BI154)</f>
        <v>0</v>
      </c>
    </row>
    <row r="155" spans="1:6" s="17" customFormat="1" ht="15.75">
      <c r="A155" s="12" t="s">
        <v>66</v>
      </c>
      <c r="B155" s="49">
        <f>IF(B154,+B156/B154,0)</f>
        <v>0</v>
      </c>
      <c r="C155" s="49">
        <f>IF(C154,+C156/C154,0)</f>
        <v>0</v>
      </c>
      <c r="D155" s="49">
        <f>IF(D154,+D156/D154,0)</f>
        <v>0</v>
      </c>
      <c r="E155" s="49">
        <f>IF(E154,+E156/E154,0)</f>
        <v>0</v>
      </c>
      <c r="F155" s="49">
        <f>IF(F154,+F156/F154,0)</f>
        <v>0</v>
      </c>
    </row>
    <row r="156" spans="1:6" s="17" customFormat="1" ht="15.75">
      <c r="A156" s="13" t="s">
        <v>24</v>
      </c>
      <c r="B156" s="43">
        <f>SUM(Detail!B156:M156)</f>
        <v>0</v>
      </c>
      <c r="C156" s="43">
        <f>SUM(Detail!N156:Y156)</f>
        <v>0</v>
      </c>
      <c r="D156" s="43">
        <f>SUM(Detail!Z156:AK156)</f>
        <v>0</v>
      </c>
      <c r="E156" s="43">
        <f>SUM(Detail!AL156:AW156)</f>
        <v>0</v>
      </c>
      <c r="F156" s="43">
        <f>SUM(Detail!AX156:BI156)</f>
        <v>0</v>
      </c>
    </row>
    <row r="157" spans="1:6" s="17" customFormat="1" ht="15.75">
      <c r="A157" s="12"/>
      <c r="B157" s="11"/>
      <c r="C157" s="11"/>
      <c r="D157" s="11"/>
      <c r="E157" s="11"/>
      <c r="F157" s="11"/>
    </row>
    <row r="158" spans="1:6" ht="15.75">
      <c r="A158" s="13" t="s">
        <v>59</v>
      </c>
      <c r="B158" s="28"/>
      <c r="C158" s="28"/>
      <c r="D158" s="28"/>
      <c r="E158" s="28"/>
      <c r="F158" s="28"/>
    </row>
    <row r="159" spans="1:6" ht="15.75">
      <c r="A159" s="12" t="s">
        <v>81</v>
      </c>
      <c r="B159" s="11">
        <f>+B103</f>
        <v>0</v>
      </c>
      <c r="C159" s="11">
        <f>+C103</f>
        <v>0</v>
      </c>
      <c r="D159" s="11">
        <f>+D103</f>
        <v>0</v>
      </c>
      <c r="E159" s="11">
        <f>+E103</f>
        <v>0</v>
      </c>
      <c r="F159" s="11">
        <f>+F103</f>
        <v>0</v>
      </c>
    </row>
    <row r="160" spans="1:6" ht="15.75">
      <c r="A160" s="12" t="s">
        <v>152</v>
      </c>
      <c r="B160" s="100">
        <f>IF(B159,+B161/B159,0)</f>
        <v>0</v>
      </c>
      <c r="C160" s="100">
        <f>IF(C159,+C161/C159,0)</f>
        <v>0</v>
      </c>
      <c r="D160" s="100">
        <f>IF(D159,+D161/D159,0)</f>
        <v>0</v>
      </c>
      <c r="E160" s="100">
        <f>IF(E159,+E161/E159,0)</f>
        <v>0</v>
      </c>
      <c r="F160" s="100">
        <f>IF(F159,+F161/F159,0)</f>
        <v>0</v>
      </c>
    </row>
    <row r="161" spans="1:6" ht="15.75">
      <c r="A161" s="12" t="s">
        <v>138</v>
      </c>
      <c r="B161" s="11">
        <f>SUM(Detail!B161:M161)</f>
        <v>0</v>
      </c>
      <c r="C161" s="11">
        <f>SUM(Detail!N161:Y161)</f>
        <v>0</v>
      </c>
      <c r="D161" s="11">
        <f>SUM(Detail!Z161:AK161)</f>
        <v>0</v>
      </c>
      <c r="E161" s="11">
        <f>SUM(Detail!AL161:AW161)</f>
        <v>0</v>
      </c>
      <c r="F161" s="11">
        <f>SUM(Detail!AX161:BI161)</f>
        <v>0</v>
      </c>
    </row>
    <row r="162" spans="1:6" ht="15.75">
      <c r="A162" s="12" t="s">
        <v>65</v>
      </c>
      <c r="B162" s="100">
        <f>IF(B161,+B163/B161,0)</f>
        <v>0</v>
      </c>
      <c r="C162" s="100">
        <f>IF(C161,+C163/C161,0)</f>
        <v>0</v>
      </c>
      <c r="D162" s="100">
        <f>IF(D161,+D163/D161,0)</f>
        <v>0</v>
      </c>
      <c r="E162" s="100">
        <f>IF(E161,+E163/E161,0)</f>
        <v>0</v>
      </c>
      <c r="F162" s="100">
        <f>IF(F161,+F163/F161,0)</f>
        <v>0</v>
      </c>
    </row>
    <row r="163" spans="1:6" ht="15.75">
      <c r="A163" s="12" t="s">
        <v>162</v>
      </c>
      <c r="B163" s="11">
        <f>B161*B162</f>
        <v>0</v>
      </c>
      <c r="C163" s="11">
        <f>SUM(Detail!N163:Y163)</f>
        <v>0</v>
      </c>
      <c r="D163" s="11">
        <f>SUM(Detail!Z163:AK163)</f>
        <v>0</v>
      </c>
      <c r="E163" s="11">
        <f>SUM(Detail!AL163:AW163)</f>
        <v>0</v>
      </c>
      <c r="F163" s="11">
        <f>SUM(Detail!AX163:BI163)</f>
        <v>0</v>
      </c>
    </row>
    <row r="164" spans="1:6" s="17" customFormat="1" ht="15.75">
      <c r="A164" s="12" t="s">
        <v>66</v>
      </c>
      <c r="B164" s="49">
        <f>IF(B163,+B165/B163,0)</f>
        <v>0</v>
      </c>
      <c r="C164" s="49">
        <f>IF(C163,+C165/C163,0)</f>
        <v>0</v>
      </c>
      <c r="D164" s="49">
        <f>IF(D163,+D165/D163,0)</f>
        <v>0</v>
      </c>
      <c r="E164" s="49">
        <f>IF(E163,+E165/E163,0)</f>
        <v>0</v>
      </c>
      <c r="F164" s="49">
        <f>IF(F163,+F165/F163,0)</f>
        <v>0</v>
      </c>
    </row>
    <row r="165" spans="1:6" ht="15.75">
      <c r="A165" s="13" t="s">
        <v>24</v>
      </c>
      <c r="B165" s="43">
        <f>SUM(Detail!B165:M165)</f>
        <v>0</v>
      </c>
      <c r="C165" s="43">
        <f>SUM(Detail!N165:Y165)</f>
        <v>0</v>
      </c>
      <c r="D165" s="43">
        <f>SUM(Detail!Z165:AK165)</f>
        <v>0</v>
      </c>
      <c r="E165" s="43">
        <f>SUM(Detail!AL165:AW165)</f>
        <v>0</v>
      </c>
      <c r="F165" s="43">
        <f>SUM(Detail!AX165:BI165)</f>
        <v>0</v>
      </c>
    </row>
    <row r="166" spans="1:6" s="17" customFormat="1" ht="15.75">
      <c r="A166" s="12"/>
      <c r="B166" s="48"/>
      <c r="C166" s="48"/>
      <c r="D166" s="48"/>
      <c r="E166" s="48"/>
      <c r="F166" s="48"/>
    </row>
    <row r="167" spans="1:6" ht="15.75">
      <c r="A167" s="13" t="s">
        <v>139</v>
      </c>
      <c r="B167" s="28"/>
      <c r="C167" s="28"/>
      <c r="D167" s="28"/>
      <c r="E167" s="28"/>
      <c r="F167" s="28"/>
    </row>
    <row r="168" spans="1:6" ht="15.75">
      <c r="A168" s="20" t="s">
        <v>137</v>
      </c>
      <c r="B168" s="11">
        <f>+B40</f>
        <v>2514.3212745</v>
      </c>
      <c r="C168" s="11">
        <f>+C40</f>
        <v>3571.642549</v>
      </c>
      <c r="D168" s="11">
        <f>+D40</f>
        <v>3571.642549</v>
      </c>
      <c r="E168" s="11">
        <f>+E40</f>
        <v>3571.642549</v>
      </c>
      <c r="F168" s="11">
        <f>+F40</f>
        <v>3571.642549</v>
      </c>
    </row>
    <row r="169" spans="1:6" ht="15.75">
      <c r="A169" s="12" t="s">
        <v>71</v>
      </c>
      <c r="B169" s="11">
        <f>SUM(Detail!B169:M169)</f>
        <v>173</v>
      </c>
      <c r="C169" s="11">
        <f>SUM(Detail!N169:Y169)</f>
        <v>0</v>
      </c>
      <c r="D169" s="11">
        <f>SUM(Detail!Z169:AK169)</f>
        <v>0</v>
      </c>
      <c r="E169" s="11">
        <f>SUM(Detail!AL169:AW169)</f>
        <v>0</v>
      </c>
      <c r="F169" s="11">
        <f>SUM(Detail!AX169:BI169)</f>
        <v>0</v>
      </c>
    </row>
    <row r="170" spans="1:6" ht="15.75">
      <c r="A170" s="12" t="s">
        <v>49</v>
      </c>
      <c r="B170" s="11">
        <f>SUM(Detail!B170:M170)</f>
        <v>392394.75361824996</v>
      </c>
      <c r="C170" s="11">
        <f>SUM(Detail!N170:Y170)</f>
        <v>0</v>
      </c>
      <c r="D170" s="11">
        <f>SUM(Detail!Z170:AK170)</f>
        <v>0</v>
      </c>
      <c r="E170" s="11">
        <f>SUM(Detail!AL170:AW170)</f>
        <v>0</v>
      </c>
      <c r="F170" s="11">
        <f>SUM(Detail!AX170:BI170)</f>
        <v>0</v>
      </c>
    </row>
    <row r="171" spans="1:6" ht="15.75">
      <c r="A171" s="12" t="s">
        <v>39</v>
      </c>
      <c r="B171" s="100">
        <f>IF(B170,+B172/B170,0)</f>
        <v>0.0003975588321748259</v>
      </c>
      <c r="C171" s="100">
        <f>IF(C170,+C172/C170,0)</f>
        <v>0</v>
      </c>
      <c r="D171" s="100">
        <f>IF(D170,+D172/D170,0)</f>
        <v>0</v>
      </c>
      <c r="E171" s="100">
        <f>IF(E170,+E172/E170,0)</f>
        <v>0</v>
      </c>
      <c r="F171" s="100">
        <f>IF(F170,+F172/F170,0)</f>
        <v>0</v>
      </c>
    </row>
    <row r="172" spans="1:6" ht="15.75">
      <c r="A172" s="12" t="s">
        <v>138</v>
      </c>
      <c r="B172" s="11">
        <f>SUM(Detail!B172:M172)</f>
        <v>156</v>
      </c>
      <c r="C172" s="11">
        <f>SUM(Detail!N172:Y172)</f>
        <v>0</v>
      </c>
      <c r="D172" s="11">
        <f>SUM(Detail!Z172:AK172)</f>
        <v>0</v>
      </c>
      <c r="E172" s="11">
        <f>SUM(Detail!AL172:AW172)</f>
        <v>0</v>
      </c>
      <c r="F172" s="11">
        <f>SUM(Detail!AX172:BI172)</f>
        <v>0</v>
      </c>
    </row>
    <row r="173" spans="1:6" ht="15.75">
      <c r="A173" s="12" t="s">
        <v>65</v>
      </c>
      <c r="B173" s="100">
        <f>IF(B172,+B174/B172,0)</f>
        <v>1</v>
      </c>
      <c r="C173" s="100">
        <f>IF(C172,+C174/C172,0)</f>
        <v>0</v>
      </c>
      <c r="D173" s="100">
        <f>IF(D172,+D174/D172,0)</f>
        <v>0</v>
      </c>
      <c r="E173" s="100">
        <f>IF(E172,+E174/E172,0)</f>
        <v>0</v>
      </c>
      <c r="F173" s="100">
        <f>IF(F172,+F174/F172,0)</f>
        <v>0</v>
      </c>
    </row>
    <row r="174" spans="1:6" ht="15.75">
      <c r="A174" s="12" t="s">
        <v>162</v>
      </c>
      <c r="B174" s="11">
        <f>SUM(Detail!B174:M174)</f>
        <v>156</v>
      </c>
      <c r="C174" s="11">
        <f>SUM(Detail!N174:Y174)</f>
        <v>0</v>
      </c>
      <c r="D174" s="11">
        <f>SUM(Detail!Z174:AK174)</f>
        <v>0</v>
      </c>
      <c r="E174" s="11">
        <f>SUM(Detail!AL174:AW174)</f>
        <v>0</v>
      </c>
      <c r="F174" s="11">
        <f>SUM(Detail!AX174:BI174)</f>
        <v>0</v>
      </c>
    </row>
    <row r="175" spans="1:6" s="17" customFormat="1" ht="15.75">
      <c r="A175" s="12" t="s">
        <v>66</v>
      </c>
      <c r="B175" s="49">
        <f>IF(B174,+B176/B174,0)</f>
        <v>215.49535470085468</v>
      </c>
      <c r="C175" s="49">
        <f>IF(C174,+C176/C174,0)</f>
        <v>0</v>
      </c>
      <c r="D175" s="49">
        <f>IF(D174,+D176/D174,0)</f>
        <v>0</v>
      </c>
      <c r="E175" s="49">
        <f>IF(E174,+E176/E174,0)</f>
        <v>0</v>
      </c>
      <c r="F175" s="49">
        <f>IF(F174,+F176/F174,0)</f>
        <v>0</v>
      </c>
    </row>
    <row r="176" spans="1:6" ht="15.75">
      <c r="A176" s="13" t="s">
        <v>24</v>
      </c>
      <c r="B176" s="43">
        <f>SUM(Detail!B176:M176)</f>
        <v>33617.27533333333</v>
      </c>
      <c r="C176" s="43">
        <f>SUM(Detail!N176:Y176)</f>
        <v>0</v>
      </c>
      <c r="D176" s="43">
        <f>SUM(Detail!Z176:AK176)</f>
        <v>0</v>
      </c>
      <c r="E176" s="43">
        <f>SUM(Detail!AL176:AW176)</f>
        <v>0</v>
      </c>
      <c r="F176" s="43">
        <f>SUM(Detail!AX176:BI176)</f>
        <v>0</v>
      </c>
    </row>
    <row r="177" spans="1:6" ht="15.75">
      <c r="A177" s="12" t="s">
        <v>26</v>
      </c>
      <c r="B177" s="49">
        <f>IF(B170,B176/B170,0)*1000</f>
        <v>85.67208155397167</v>
      </c>
      <c r="C177" s="49">
        <f>IF(C170,C176/C170,0)*1000</f>
        <v>0</v>
      </c>
      <c r="D177" s="49">
        <f>IF(D170,D176/D170,0)*1000</f>
        <v>0</v>
      </c>
      <c r="E177" s="49">
        <f>IF(E170,E176/E170,0)*1000</f>
        <v>0</v>
      </c>
      <c r="F177" s="49">
        <f>IF(F170,F176/F170,0)*1000</f>
        <v>0</v>
      </c>
    </row>
    <row r="178" spans="1:6" s="17" customFormat="1" ht="15.75">
      <c r="A178" s="12"/>
      <c r="B178" s="11"/>
      <c r="C178" s="11"/>
      <c r="D178" s="11"/>
      <c r="E178" s="11"/>
      <c r="F178" s="11"/>
    </row>
    <row r="179" spans="1:6" ht="15.75">
      <c r="A179" s="13" t="s">
        <v>140</v>
      </c>
      <c r="B179" s="28"/>
      <c r="C179" s="28"/>
      <c r="D179" s="28"/>
      <c r="E179" s="28"/>
      <c r="F179" s="28"/>
    </row>
    <row r="180" spans="1:6" ht="15.75">
      <c r="A180" s="20" t="s">
        <v>137</v>
      </c>
      <c r="B180" s="11">
        <f>B40</f>
        <v>2514.3212745</v>
      </c>
      <c r="C180" s="11">
        <f>C40</f>
        <v>3571.642549</v>
      </c>
      <c r="D180" s="11">
        <f>D40</f>
        <v>3571.642549</v>
      </c>
      <c r="E180" s="11">
        <f>E40</f>
        <v>3571.642549</v>
      </c>
      <c r="F180" s="11">
        <f>F40</f>
        <v>3571.642549</v>
      </c>
    </row>
    <row r="181" spans="1:6" ht="15.75">
      <c r="A181" s="12" t="s">
        <v>71</v>
      </c>
      <c r="B181" s="11">
        <f>SUM(Detail!B181:M181)</f>
        <v>33</v>
      </c>
      <c r="C181" s="11">
        <f>SUM(Detail!N181:Y181)</f>
        <v>0</v>
      </c>
      <c r="D181" s="11">
        <f>SUM(Detail!Z181:AK181)</f>
        <v>0</v>
      </c>
      <c r="E181" s="11">
        <f>SUM(Detail!AL181:AW181)</f>
        <v>0</v>
      </c>
      <c r="F181" s="11">
        <f>SUM(Detail!AX181:BI181)</f>
        <v>0</v>
      </c>
    </row>
    <row r="182" spans="1:6" ht="15.75">
      <c r="A182" s="12" t="s">
        <v>49</v>
      </c>
      <c r="B182" s="11">
        <f>SUM(Detail!B182:M182)</f>
        <v>86003.91727974998</v>
      </c>
      <c r="C182" s="11">
        <f>SUM(Detail!N182:Y182)</f>
        <v>0</v>
      </c>
      <c r="D182" s="11">
        <f>SUM(Detail!Z182:AK182)</f>
        <v>0</v>
      </c>
      <c r="E182" s="11">
        <f>SUM(Detail!AL182:AW182)</f>
        <v>0</v>
      </c>
      <c r="F182" s="11">
        <f>SUM(Detail!AX182:BI182)</f>
        <v>0</v>
      </c>
    </row>
    <row r="183" spans="1:6" ht="15.75">
      <c r="A183" s="12" t="s">
        <v>39</v>
      </c>
      <c r="B183" s="100">
        <f>IF(B182,+B184/B182,0)</f>
        <v>0.0011511103578919191</v>
      </c>
      <c r="C183" s="100">
        <f>IF(C182,+C184/C182,0)</f>
        <v>0</v>
      </c>
      <c r="D183" s="100">
        <f>IF(D182,+D184/D182,0)</f>
        <v>0</v>
      </c>
      <c r="E183" s="100">
        <f>IF(E182,+E184/E182,0)</f>
        <v>0</v>
      </c>
      <c r="F183" s="100">
        <f>IF(F182,+F184/F182,0)</f>
        <v>0</v>
      </c>
    </row>
    <row r="184" spans="1:6" ht="15.75">
      <c r="A184" s="12" t="s">
        <v>138</v>
      </c>
      <c r="B184" s="11">
        <f>SUM(Detail!B184:M184)</f>
        <v>99</v>
      </c>
      <c r="C184" s="11">
        <f>SUM(Detail!N184:Y184)</f>
        <v>0</v>
      </c>
      <c r="D184" s="11">
        <f>SUM(Detail!Z184:AK184)</f>
        <v>0</v>
      </c>
      <c r="E184" s="11">
        <f>SUM(Detail!AL184:AW184)</f>
        <v>0</v>
      </c>
      <c r="F184" s="11">
        <f>SUM(Detail!AX184:BI184)</f>
        <v>0</v>
      </c>
    </row>
    <row r="185" spans="1:6" ht="15.75">
      <c r="A185" s="12" t="s">
        <v>65</v>
      </c>
      <c r="B185" s="100">
        <f>IF(B184,+B186/B184,0)</f>
        <v>1</v>
      </c>
      <c r="C185" s="100">
        <f>IF(C184,+C186/C184,0)</f>
        <v>0</v>
      </c>
      <c r="D185" s="100">
        <f>IF(D184,+D186/D184,0)</f>
        <v>0</v>
      </c>
      <c r="E185" s="100">
        <f>IF(E184,+E186/E184,0)</f>
        <v>0</v>
      </c>
      <c r="F185" s="100">
        <f>IF(F184,+F186/F184,0)</f>
        <v>0</v>
      </c>
    </row>
    <row r="186" spans="1:6" ht="15.75">
      <c r="A186" s="12" t="s">
        <v>162</v>
      </c>
      <c r="B186" s="11">
        <f>SUM(Detail!B186:M186)</f>
        <v>99</v>
      </c>
      <c r="C186" s="11">
        <f>SUM(Detail!N186:Y186)</f>
        <v>0</v>
      </c>
      <c r="D186" s="11">
        <f>SUM(Detail!Z186:AK186)</f>
        <v>0</v>
      </c>
      <c r="E186" s="11">
        <f>SUM(Detail!AL186:AW186)</f>
        <v>0</v>
      </c>
      <c r="F186" s="11">
        <f>SUM(Detail!AX186:BI186)</f>
        <v>0</v>
      </c>
    </row>
    <row r="187" spans="1:6" s="17" customFormat="1" ht="15.75">
      <c r="A187" s="12" t="s">
        <v>66</v>
      </c>
      <c r="B187" s="49">
        <f>IF(B186,+B188/B186,0)</f>
        <v>375.6969696969697</v>
      </c>
      <c r="C187" s="49">
        <f>IF(C186,+C188/C186,0)</f>
        <v>0</v>
      </c>
      <c r="D187" s="49">
        <f>IF(D186,+D188/D186,0)</f>
        <v>0</v>
      </c>
      <c r="E187" s="49">
        <f>IF(E186,+E188/E186,0)</f>
        <v>0</v>
      </c>
      <c r="F187" s="49">
        <f>IF(F186,+F188/F186,0)</f>
        <v>0</v>
      </c>
    </row>
    <row r="188" spans="1:6" ht="15.75">
      <c r="A188" s="13" t="s">
        <v>24</v>
      </c>
      <c r="B188" s="43">
        <f>SUM(Detail!B188:M188)</f>
        <v>37194</v>
      </c>
      <c r="C188" s="43">
        <f>SUM(Detail!N188:Y188)</f>
        <v>0</v>
      </c>
      <c r="D188" s="43">
        <f>SUM(Detail!Z188:AK188)</f>
        <v>0</v>
      </c>
      <c r="E188" s="43">
        <f>SUM(Detail!AL188:AW188)</f>
        <v>0</v>
      </c>
      <c r="F188" s="43">
        <f>SUM(Detail!AX188:BI188)</f>
        <v>0</v>
      </c>
    </row>
    <row r="189" spans="1:6" ht="15.75">
      <c r="A189" s="12" t="s">
        <v>26</v>
      </c>
      <c r="B189" s="49">
        <f>IF(B182,B188/B182,0)*1000</f>
        <v>432.4686732467883</v>
      </c>
      <c r="C189" s="49">
        <f>IF(C182,C188/C182,0)*1000</f>
        <v>0</v>
      </c>
      <c r="D189" s="49">
        <f>IF(D182,D188/D182,0)*1000</f>
        <v>0</v>
      </c>
      <c r="E189" s="49">
        <f>IF(E182,E188/E182,0)*1000</f>
        <v>0</v>
      </c>
      <c r="F189" s="49">
        <f>IF(F182,F188/F182,0)*1000</f>
        <v>0</v>
      </c>
    </row>
    <row r="190" spans="1:6" s="17" customFormat="1" ht="15.75">
      <c r="A190" s="12"/>
      <c r="B190" s="48"/>
      <c r="C190" s="48"/>
      <c r="D190" s="48"/>
      <c r="E190" s="48"/>
      <c r="F190" s="48"/>
    </row>
    <row r="191" spans="1:10" s="17" customFormat="1" ht="15.75">
      <c r="A191" s="13" t="s">
        <v>117</v>
      </c>
      <c r="B191" s="48"/>
      <c r="C191" s="48"/>
      <c r="D191" s="48"/>
      <c r="E191" s="48"/>
      <c r="F191" s="48"/>
      <c r="G191" s="19"/>
      <c r="H191" s="19"/>
      <c r="I191" s="19"/>
      <c r="J191" s="101"/>
    </row>
    <row r="192" spans="1:6" s="17" customFormat="1" ht="15.75">
      <c r="A192" s="13" t="s">
        <v>83</v>
      </c>
      <c r="B192" s="28">
        <f>B118+B127+B136+B174+B186+B163+B154+B145</f>
        <v>442</v>
      </c>
      <c r="C192" s="28">
        <f>C118+C127+C136+C174+C186+C163+C154+C145</f>
        <v>0</v>
      </c>
      <c r="D192" s="28">
        <f>D118+D127+D136+D174+D186+D163+D154+D145</f>
        <v>0</v>
      </c>
      <c r="E192" s="28">
        <f>E118+E127+E136+E174+E186+E163+E154+E145</f>
        <v>0</v>
      </c>
      <c r="F192" s="28">
        <f>F118+F127+F136+F174+F186+F163+F154+F145</f>
        <v>0</v>
      </c>
    </row>
    <row r="193" spans="1:6" ht="15.75">
      <c r="A193" s="13" t="s">
        <v>84</v>
      </c>
      <c r="B193" s="40">
        <f>IF(B192,+B194/B192,0)</f>
        <v>239.17804984719635</v>
      </c>
      <c r="C193" s="40">
        <f>IF(C192,+C194/C192,0)</f>
        <v>0</v>
      </c>
      <c r="D193" s="40">
        <f>IF(D192,+D194/D192,0)</f>
        <v>0</v>
      </c>
      <c r="E193" s="40">
        <f>IF(E192,+E194/E192,0)</f>
        <v>0</v>
      </c>
      <c r="F193" s="40">
        <f>IF(F192,+F194/F192,0)</f>
        <v>0</v>
      </c>
    </row>
    <row r="194" spans="1:6" s="17" customFormat="1" ht="15.75">
      <c r="A194" s="13" t="s">
        <v>85</v>
      </c>
      <c r="B194" s="43">
        <f>+B120+B129+B138+B165+B176+B188+B156+B147</f>
        <v>105716.69803246079</v>
      </c>
      <c r="C194" s="43">
        <f>+C120+C129+C138+C165+C176+C188+C156+C147</f>
        <v>0</v>
      </c>
      <c r="D194" s="43">
        <f>+D120+D129+D138+D165+D176+D188+D156+D147</f>
        <v>0</v>
      </c>
      <c r="E194" s="43">
        <f>+E120+E129+E138+E165+E176+E188+E156+E147</f>
        <v>0</v>
      </c>
      <c r="F194" s="43">
        <f>+F120+F129+F138+F165+F176+F188+F156+F147</f>
        <v>0</v>
      </c>
    </row>
    <row r="195" spans="1:6" ht="15.75">
      <c r="A195" s="44" t="s">
        <v>116</v>
      </c>
      <c r="B195" s="50">
        <f>IF(B$40,B194/B$40,0)</f>
        <v>42.04581932493241</v>
      </c>
      <c r="C195" s="50">
        <f>IF(C$40,C194/C$40,0)</f>
        <v>0</v>
      </c>
      <c r="D195" s="50">
        <f>IF(D$40,D194/D$40,0)</f>
        <v>0</v>
      </c>
      <c r="E195" s="50">
        <f>IF(E$40,E194/E$40,0)</f>
        <v>0</v>
      </c>
      <c r="F195" s="50">
        <f>IF(F$40,F194/F$40,0)</f>
        <v>0</v>
      </c>
    </row>
    <row r="196" spans="1:6" s="17" customFormat="1" ht="15.75">
      <c r="A196" s="12"/>
      <c r="B196" s="11"/>
      <c r="C196" s="11"/>
      <c r="D196" s="11"/>
      <c r="E196" s="11"/>
      <c r="F196" s="11"/>
    </row>
    <row r="197" spans="1:6" ht="15.75">
      <c r="A197" s="13" t="s">
        <v>101</v>
      </c>
      <c r="B197" s="11"/>
      <c r="C197" s="11"/>
      <c r="D197" s="11"/>
      <c r="E197" s="11"/>
      <c r="F197" s="11"/>
    </row>
    <row r="198" spans="1:6" s="17" customFormat="1" ht="15.75">
      <c r="A198" s="20" t="s">
        <v>102</v>
      </c>
      <c r="B198" s="11">
        <f>SUM(Detail!B198:M198)</f>
        <v>3065.642549</v>
      </c>
      <c r="C198" s="11">
        <f>SUM(Detail!N198:Y198)</f>
        <v>0</v>
      </c>
      <c r="D198" s="11">
        <f>SUM(Detail!Z198:AK198)</f>
        <v>0</v>
      </c>
      <c r="E198" s="11">
        <f>SUM(Detail!AL198:AW198)</f>
        <v>0</v>
      </c>
      <c r="F198" s="11">
        <f>SUM(Detail!AX198:BI198)</f>
        <v>0</v>
      </c>
    </row>
    <row r="199" spans="1:6" ht="15.75">
      <c r="A199" s="12" t="s">
        <v>103</v>
      </c>
      <c r="B199" s="102">
        <f>+B20</f>
        <v>1457</v>
      </c>
      <c r="C199" s="102">
        <f>+C20</f>
        <v>3571.642549</v>
      </c>
      <c r="D199" s="102">
        <f>+D20</f>
        <v>3571.642549</v>
      </c>
      <c r="E199" s="102">
        <f>+E20</f>
        <v>3571.642549</v>
      </c>
      <c r="F199" s="102">
        <f>+F20</f>
        <v>3571.642549</v>
      </c>
    </row>
    <row r="200" spans="1:6" ht="15.75">
      <c r="A200" s="12" t="s">
        <v>104</v>
      </c>
      <c r="B200" s="103">
        <f>IF(B199,+B201/B199,0)</f>
        <v>0</v>
      </c>
      <c r="C200" s="103">
        <f>IF(C199,+C201/C199,0)</f>
        <v>0</v>
      </c>
      <c r="D200" s="103">
        <f>IF(D199,+D201/D199,0)</f>
        <v>0</v>
      </c>
      <c r="E200" s="103">
        <f>IF(E199,+E201/E199,0)</f>
        <v>0</v>
      </c>
      <c r="F200" s="103">
        <f>IF(F199,+F201/F199,0)</f>
        <v>0</v>
      </c>
    </row>
    <row r="201" spans="1:6" ht="15.75">
      <c r="A201" s="12" t="s">
        <v>105</v>
      </c>
      <c r="B201" s="11">
        <f>SUM(Detail!B201:M201)</f>
        <v>0</v>
      </c>
      <c r="C201" s="11">
        <f>SUM(Detail!N201:Y201)</f>
        <v>0</v>
      </c>
      <c r="D201" s="11">
        <f>SUM(Detail!Z201:AK201)</f>
        <v>0</v>
      </c>
      <c r="E201" s="11">
        <f>SUM(Detail!AL201:AW201)</f>
        <v>0</v>
      </c>
      <c r="F201" s="11">
        <f>SUM(Detail!AX201:BI201)</f>
        <v>0</v>
      </c>
    </row>
    <row r="202" spans="1:6" ht="15.75">
      <c r="A202" s="12" t="s">
        <v>106</v>
      </c>
      <c r="B202" s="102">
        <f>+B201+B198</f>
        <v>3065.642549</v>
      </c>
      <c r="C202" s="102">
        <f>+C201+C198</f>
        <v>0</v>
      </c>
      <c r="D202" s="102">
        <f>+D201+D198</f>
        <v>0</v>
      </c>
      <c r="E202" s="102">
        <f>+E201+E198</f>
        <v>0</v>
      </c>
      <c r="F202" s="102">
        <f>+F201+F198</f>
        <v>0</v>
      </c>
    </row>
    <row r="203" spans="1:6" ht="15.75">
      <c r="A203" s="12" t="s">
        <v>107</v>
      </c>
      <c r="B203" s="41">
        <f>IF(B202,+B204/B202,0)</f>
        <v>0</v>
      </c>
      <c r="C203" s="41">
        <f>IF(C202,+C204/C202,0)</f>
        <v>0</v>
      </c>
      <c r="D203" s="41">
        <f>IF(D202,+D204/D202,0)</f>
        <v>0</v>
      </c>
      <c r="E203" s="41">
        <f>IF(E202,+E204/E202,0)</f>
        <v>0</v>
      </c>
      <c r="F203" s="41">
        <f>IF(F202,+F204/F202,0)</f>
        <v>0</v>
      </c>
    </row>
    <row r="204" spans="1:6" ht="15.75">
      <c r="A204" s="13" t="s">
        <v>36</v>
      </c>
      <c r="B204" s="43">
        <f>SUM(Detail!B204:M204)</f>
        <v>0</v>
      </c>
      <c r="C204" s="43">
        <f>SUM(Detail!N204:Y204)</f>
        <v>0</v>
      </c>
      <c r="D204" s="43">
        <f>SUM(Detail!Z204:AK204)</f>
        <v>0</v>
      </c>
      <c r="E204" s="43">
        <f>SUM(Detail!AL204:AW204)</f>
        <v>0</v>
      </c>
      <c r="F204" s="43">
        <f>SUM(Detail!AX204:BI204)</f>
        <v>0</v>
      </c>
    </row>
    <row r="205" spans="1:6" s="17" customFormat="1" ht="15.75">
      <c r="A205" s="12"/>
      <c r="B205" s="11"/>
      <c r="C205" s="11"/>
      <c r="D205" s="11"/>
      <c r="E205" s="11"/>
      <c r="F205" s="11"/>
    </row>
    <row r="206" spans="1:6" ht="15.75">
      <c r="A206" s="13" t="s">
        <v>118</v>
      </c>
      <c r="B206" s="11"/>
      <c r="C206" s="11"/>
      <c r="D206" s="11"/>
      <c r="E206" s="11"/>
      <c r="F206" s="11"/>
    </row>
    <row r="207" spans="1:6" s="17" customFormat="1" ht="15.75">
      <c r="A207" s="20" t="s">
        <v>137</v>
      </c>
      <c r="B207" s="11">
        <f>+B$40</f>
        <v>2514.3212745</v>
      </c>
      <c r="C207" s="11">
        <f>+C$40</f>
        <v>3571.642549</v>
      </c>
      <c r="D207" s="11">
        <f>+D$40</f>
        <v>3571.642549</v>
      </c>
      <c r="E207" s="11">
        <f>+E$40</f>
        <v>3571.642549</v>
      </c>
      <c r="F207" s="11">
        <f>+F$40</f>
        <v>3571.642549</v>
      </c>
    </row>
    <row r="208" spans="1:6" ht="15.75">
      <c r="A208" s="12" t="s">
        <v>45</v>
      </c>
      <c r="B208" s="70">
        <f>IF(B207,+B209/B207,0)</f>
        <v>0</v>
      </c>
      <c r="C208" s="70">
        <f>IF(C207,+C209/C207,0)</f>
        <v>0</v>
      </c>
      <c r="D208" s="70">
        <f>IF(D207,+D209/D207,0)</f>
        <v>0</v>
      </c>
      <c r="E208" s="70">
        <f>IF(E207,+E209/E207,0)</f>
        <v>0</v>
      </c>
      <c r="F208" s="70">
        <f>IF(F207,+F209/F207,0)</f>
        <v>0</v>
      </c>
    </row>
    <row r="209" spans="1:6" ht="15.75">
      <c r="A209" s="12" t="s">
        <v>53</v>
      </c>
      <c r="B209" s="11">
        <f>SUM(Detail!B209:M209)</f>
        <v>0</v>
      </c>
      <c r="C209" s="11">
        <f>SUM(Detail!N209:Y209)</f>
        <v>0</v>
      </c>
      <c r="D209" s="11">
        <f>SUM(Detail!Z209:AK209)</f>
        <v>0</v>
      </c>
      <c r="E209" s="11">
        <f>SUM(Detail!AL209:AW209)</f>
        <v>0</v>
      </c>
      <c r="F209" s="11">
        <f>SUM(Detail!AX209:BI209)</f>
        <v>0</v>
      </c>
    </row>
    <row r="210" spans="1:6" ht="15.75">
      <c r="A210" s="12" t="s">
        <v>119</v>
      </c>
      <c r="B210" s="103">
        <f>IF(B209,+B211/B209,0)</f>
        <v>0</v>
      </c>
      <c r="C210" s="103">
        <f>IF(C209,+C211/C209,0)</f>
        <v>0</v>
      </c>
      <c r="D210" s="103">
        <f>IF(D209,+D211/D209,0)</f>
        <v>0</v>
      </c>
      <c r="E210" s="103">
        <f>IF(E209,+E211/E209,0)</f>
        <v>0</v>
      </c>
      <c r="F210" s="103">
        <f>IF(F209,+F211/F209,0)</f>
        <v>0</v>
      </c>
    </row>
    <row r="211" spans="1:6" ht="15.75">
      <c r="A211" s="12" t="s">
        <v>54</v>
      </c>
      <c r="B211" s="11">
        <f>SUM(Detail!B211:M211)</f>
        <v>0</v>
      </c>
      <c r="C211" s="11">
        <f>SUM(Detail!N211:Y211)</f>
        <v>0</v>
      </c>
      <c r="D211" s="11">
        <f>SUM(Detail!Z211:AK211)</f>
        <v>0</v>
      </c>
      <c r="E211" s="11">
        <f>SUM(Detail!AL211:AW211)</f>
        <v>0</v>
      </c>
      <c r="F211" s="11">
        <f>SUM(Detail!AX211:BI211)</f>
        <v>0</v>
      </c>
    </row>
    <row r="212" spans="1:6" ht="15.75">
      <c r="A212" s="12" t="s">
        <v>29</v>
      </c>
      <c r="B212" s="11">
        <f>SUM(Detail!B212:M212)</f>
        <v>0</v>
      </c>
      <c r="C212" s="11">
        <f>SUM(Detail!N212:Y212)</f>
        <v>0</v>
      </c>
      <c r="D212" s="11">
        <f>SUM(Detail!Z212:AK212)</f>
        <v>0</v>
      </c>
      <c r="E212" s="11">
        <f>SUM(Detail!AL212:AW212)</f>
        <v>0</v>
      </c>
      <c r="F212" s="11">
        <f>SUM(Detail!AX212:BI212)</f>
        <v>0</v>
      </c>
    </row>
    <row r="213" spans="1:6" s="17" customFormat="1" ht="15.75">
      <c r="A213" s="12" t="s">
        <v>30</v>
      </c>
      <c r="B213" s="49">
        <f>IF(B212,B214/B212,0)*1000</f>
        <v>0</v>
      </c>
      <c r="C213" s="49">
        <f>IF(C212,C214/C212,0)*1000</f>
        <v>0</v>
      </c>
      <c r="D213" s="49">
        <f>IF(D212,D214/D212,0)*1000</f>
        <v>0</v>
      </c>
      <c r="E213" s="49">
        <f>IF(E212,E214/E212,0)*1000</f>
        <v>0</v>
      </c>
      <c r="F213" s="49">
        <f>IF(F212,F214/F212,0)*1000</f>
        <v>0</v>
      </c>
    </row>
    <row r="214" spans="1:6" ht="15.75">
      <c r="A214" s="13" t="s">
        <v>6</v>
      </c>
      <c r="B214" s="43">
        <f>SUM(Detail!B214:M214)</f>
        <v>0</v>
      </c>
      <c r="C214" s="43">
        <f>SUM(Detail!N214:Y214)</f>
        <v>0</v>
      </c>
      <c r="D214" s="43">
        <f>SUM(Detail!Z214:AK214)</f>
        <v>0</v>
      </c>
      <c r="E214" s="43">
        <f>SUM(Detail!AL214:AW214)</f>
        <v>0</v>
      </c>
      <c r="F214" s="43">
        <f>SUM(Detail!AX214:BI214)</f>
        <v>0</v>
      </c>
    </row>
    <row r="215" spans="1:6" s="17" customFormat="1" ht="15.75">
      <c r="A215" s="12"/>
      <c r="B215" s="11"/>
      <c r="C215" s="11"/>
      <c r="D215" s="11"/>
      <c r="E215" s="11"/>
      <c r="F215" s="11"/>
    </row>
    <row r="216" spans="1:6" ht="15.75">
      <c r="A216" s="13" t="s">
        <v>37</v>
      </c>
      <c r="B216" s="11"/>
      <c r="C216" s="11"/>
      <c r="D216" s="11"/>
      <c r="E216" s="11"/>
      <c r="F216" s="11"/>
    </row>
    <row r="217" spans="1:6" ht="15.75">
      <c r="A217" s="20" t="s">
        <v>137</v>
      </c>
      <c r="B217" s="11">
        <f>+B$40</f>
        <v>2514.3212745</v>
      </c>
      <c r="C217" s="11">
        <f>+C$40</f>
        <v>3571.642549</v>
      </c>
      <c r="D217" s="11">
        <f>+D$40</f>
        <v>3571.642549</v>
      </c>
      <c r="E217" s="11">
        <f>+E$40</f>
        <v>3571.642549</v>
      </c>
      <c r="F217" s="11">
        <f>+F$40</f>
        <v>3571.642549</v>
      </c>
    </row>
    <row r="218" spans="1:6" ht="15.75">
      <c r="A218" s="12" t="s">
        <v>71</v>
      </c>
      <c r="B218" s="11">
        <f>SUM(Detail!B218:M218)</f>
        <v>173</v>
      </c>
      <c r="C218" s="70">
        <f>IF(C217,+C219/C217,0)</f>
        <v>0</v>
      </c>
      <c r="D218" s="70">
        <f>IF(D217,+D219/D217,0)</f>
        <v>0</v>
      </c>
      <c r="E218" s="70">
        <f>IF(E217,+E219/E217,0)</f>
        <v>0</v>
      </c>
      <c r="F218" s="70">
        <f>IF(F217,+F219/F217,0)</f>
        <v>0</v>
      </c>
    </row>
    <row r="219" spans="1:6" ht="15.75">
      <c r="A219" s="12" t="s">
        <v>49</v>
      </c>
      <c r="B219" s="11">
        <f>SUM(Detail!B219:M219)</f>
        <v>392394.75361824996</v>
      </c>
      <c r="C219" s="11">
        <f>SUM(Detail!N219:Y219)</f>
        <v>0</v>
      </c>
      <c r="D219" s="11">
        <f>SUM(Detail!Z219:AK219)</f>
        <v>0</v>
      </c>
      <c r="E219" s="11">
        <f>SUM(Detail!AL219:AW219)</f>
        <v>0</v>
      </c>
      <c r="F219" s="11">
        <f>SUM(Detail!AX219:BI219)</f>
        <v>0</v>
      </c>
    </row>
    <row r="220" spans="1:6" s="17" customFormat="1" ht="15.75">
      <c r="A220" s="12" t="s">
        <v>119</v>
      </c>
      <c r="B220" s="103">
        <f>IF(B219,+B221/B219,0)</f>
        <v>0</v>
      </c>
      <c r="C220" s="103">
        <f>IF(C219,+C221/C219,0)</f>
        <v>0</v>
      </c>
      <c r="D220" s="103">
        <f>IF(D219,+D221/D219,0)</f>
        <v>0</v>
      </c>
      <c r="E220" s="103">
        <f>IF(E219,+E221/E219,0)</f>
        <v>0</v>
      </c>
      <c r="F220" s="103">
        <f>IF(F219,+F221/F219,0)</f>
        <v>0</v>
      </c>
    </row>
    <row r="221" spans="1:6" ht="15.75">
      <c r="A221" s="12" t="s">
        <v>38</v>
      </c>
      <c r="B221" s="11">
        <f>SUM(Detail!B221:M221)</f>
        <v>0</v>
      </c>
      <c r="C221" s="11">
        <f>SUM(Detail!N221:Y221)</f>
        <v>0</v>
      </c>
      <c r="D221" s="11">
        <f>SUM(Detail!Z221:AK221)</f>
        <v>0</v>
      </c>
      <c r="E221" s="11">
        <f>SUM(Detail!AL221:AW221)</f>
        <v>0</v>
      </c>
      <c r="F221" s="11">
        <f>SUM(Detail!AX221:BI221)</f>
        <v>0</v>
      </c>
    </row>
    <row r="222" spans="1:6" s="17" customFormat="1" ht="15.75">
      <c r="A222" s="12" t="s">
        <v>5</v>
      </c>
      <c r="B222" s="49">
        <f>IF(B221,B223/B221,0)*1000</f>
        <v>0</v>
      </c>
      <c r="C222" s="49">
        <f>IF(C221,C223/C221,0)*1000</f>
        <v>0</v>
      </c>
      <c r="D222" s="49">
        <f>IF(D221,D223/D221,0)*1000</f>
        <v>0</v>
      </c>
      <c r="E222" s="49">
        <f>IF(E221,E223/E221,0)*1000</f>
        <v>0</v>
      </c>
      <c r="F222" s="49">
        <f>IF(F221,F223/F221,0)*1000</f>
        <v>0</v>
      </c>
    </row>
    <row r="223" spans="1:6" ht="15.75">
      <c r="A223" s="13" t="s">
        <v>156</v>
      </c>
      <c r="B223" s="43">
        <f>SUM(Detail!B223:M223)</f>
        <v>0</v>
      </c>
      <c r="C223" s="43">
        <f>SUM(Detail!N223:Y223)</f>
        <v>0</v>
      </c>
      <c r="D223" s="43">
        <f>SUM(Detail!Z223:AK223)</f>
        <v>0</v>
      </c>
      <c r="E223" s="43">
        <f>SUM(Detail!AL223:AW223)</f>
        <v>0</v>
      </c>
      <c r="F223" s="43">
        <f>SUM(Detail!AX223:BI223)</f>
        <v>0</v>
      </c>
    </row>
    <row r="224" spans="1:6" ht="15.75">
      <c r="A224" s="12"/>
      <c r="B224" s="11"/>
      <c r="C224" s="11"/>
      <c r="D224" s="11"/>
      <c r="E224" s="11"/>
      <c r="F224" s="11"/>
    </row>
    <row r="225" spans="1:6" s="17" customFormat="1" ht="15.75">
      <c r="A225" s="13" t="s">
        <v>157</v>
      </c>
      <c r="B225" s="11"/>
      <c r="C225" s="11"/>
      <c r="D225" s="11"/>
      <c r="E225" s="11"/>
      <c r="F225" s="11"/>
    </row>
    <row r="226" spans="1:6" ht="15.75">
      <c r="A226" s="20" t="s">
        <v>137</v>
      </c>
      <c r="B226" s="11">
        <f>+B$40</f>
        <v>2514.3212745</v>
      </c>
      <c r="C226" s="11">
        <f>+C$40</f>
        <v>3571.642549</v>
      </c>
      <c r="D226" s="11">
        <f>+D$40</f>
        <v>3571.642549</v>
      </c>
      <c r="E226" s="11">
        <f>+E$40</f>
        <v>3571.642549</v>
      </c>
      <c r="F226" s="11">
        <f>+F$40</f>
        <v>3571.642549</v>
      </c>
    </row>
    <row r="227" spans="1:6" s="17" customFormat="1" ht="15.75">
      <c r="A227" s="12" t="s">
        <v>71</v>
      </c>
      <c r="B227" s="11">
        <f>SUM(Detail!B227:M227)</f>
        <v>33</v>
      </c>
      <c r="C227" s="70">
        <f>IF(C226,+C228/C226,0)</f>
        <v>0</v>
      </c>
      <c r="D227" s="70">
        <f>IF(D226,+D228/D226,0)</f>
        <v>0</v>
      </c>
      <c r="E227" s="70">
        <f>IF(E226,+E228/E226,0)</f>
        <v>0</v>
      </c>
      <c r="F227" s="70">
        <f>IF(F226,+F228/F226,0)</f>
        <v>0</v>
      </c>
    </row>
    <row r="228" spans="1:6" ht="15.75">
      <c r="A228" s="12" t="s">
        <v>158</v>
      </c>
      <c r="B228" s="11">
        <f>SUM(Detail!B228:M228)</f>
        <v>86003.91727974998</v>
      </c>
      <c r="C228" s="11">
        <f>SUM(Detail!N228:Y228)</f>
        <v>0</v>
      </c>
      <c r="D228" s="11">
        <f>SUM(Detail!Z228:AK228)</f>
        <v>0</v>
      </c>
      <c r="E228" s="11">
        <f>SUM(Detail!AL228:AW228)</f>
        <v>0</v>
      </c>
      <c r="F228" s="11">
        <f>SUM(Detail!AX228:BI228)</f>
        <v>0</v>
      </c>
    </row>
    <row r="229" spans="1:6" ht="15.75">
      <c r="A229" s="12" t="s">
        <v>5</v>
      </c>
      <c r="B229" s="49">
        <f>IF(B228,B230/B228,0)*1000</f>
        <v>0</v>
      </c>
      <c r="C229" s="49">
        <f>IF(C228,C230/C228,0)*1000</f>
        <v>0</v>
      </c>
      <c r="D229" s="49">
        <f>IF(D228,D230/D228,0)*1000</f>
        <v>0</v>
      </c>
      <c r="E229" s="49">
        <f>IF(E228,E230/E228,0)*1000</f>
        <v>0</v>
      </c>
      <c r="F229" s="49">
        <f>IF(F228,F230/F228,0)*1000</f>
        <v>0</v>
      </c>
    </row>
    <row r="230" spans="1:6" s="17" customFormat="1" ht="15.75">
      <c r="A230" s="13" t="s">
        <v>159</v>
      </c>
      <c r="B230" s="43">
        <f>SUM(Detail!B230:M230)</f>
        <v>0</v>
      </c>
      <c r="C230" s="43">
        <f>SUM(Detail!N230:Y230)</f>
        <v>0</v>
      </c>
      <c r="D230" s="43">
        <f>SUM(Detail!Z230:AK230)</f>
        <v>0</v>
      </c>
      <c r="E230" s="43">
        <f>SUM(Detail!AL230:AW230)</f>
        <v>0</v>
      </c>
      <c r="F230" s="43">
        <f>SUM(Detail!AX230:BI230)</f>
        <v>0</v>
      </c>
    </row>
    <row r="231" spans="1:6" ht="15.75">
      <c r="A231" s="12"/>
      <c r="B231" s="11"/>
      <c r="C231" s="11"/>
      <c r="D231" s="11"/>
      <c r="E231" s="11"/>
      <c r="F231" s="11"/>
    </row>
    <row r="232" spans="1:6" s="19" customFormat="1" ht="15.75">
      <c r="A232" s="13" t="s">
        <v>160</v>
      </c>
      <c r="B232" s="43">
        <f>+B214+B223+B230</f>
        <v>0</v>
      </c>
      <c r="C232" s="43">
        <f>+C214+C223+C230</f>
        <v>0</v>
      </c>
      <c r="D232" s="43">
        <f>+D214+D223+D230</f>
        <v>0</v>
      </c>
      <c r="E232" s="43">
        <f>+E214+E223+E230</f>
        <v>0</v>
      </c>
      <c r="F232" s="43">
        <f>+F214+F223+F230</f>
        <v>0</v>
      </c>
    </row>
    <row r="233" spans="1:6" ht="15.75">
      <c r="A233" s="44" t="s">
        <v>116</v>
      </c>
      <c r="B233" s="50">
        <f>IF(B$40,B232/B$40,0)</f>
        <v>0</v>
      </c>
      <c r="C233" s="50">
        <f>IF(C$40,C232/C$40,0)</f>
        <v>0</v>
      </c>
      <c r="D233" s="50">
        <f>IF(D$40,D232/D$40,0)</f>
        <v>0</v>
      </c>
      <c r="E233" s="50">
        <f>IF(E$40,E232/E$40,0)</f>
        <v>0</v>
      </c>
      <c r="F233" s="50">
        <f>IF(F$40,F232/F$40,0)</f>
        <v>0</v>
      </c>
    </row>
    <row r="234" spans="1:6" ht="15.75">
      <c r="A234" s="13"/>
      <c r="B234" s="28"/>
      <c r="C234" s="28"/>
      <c r="D234" s="28"/>
      <c r="E234" s="28"/>
      <c r="F234" s="28"/>
    </row>
    <row r="235" spans="1:6" s="17" customFormat="1" ht="15.75">
      <c r="A235" s="13" t="s">
        <v>55</v>
      </c>
      <c r="B235" s="43"/>
      <c r="C235" s="43"/>
      <c r="D235" s="43"/>
      <c r="E235" s="43"/>
      <c r="F235" s="43"/>
    </row>
    <row r="236" spans="1:6" ht="15.75">
      <c r="A236" s="12" t="s">
        <v>16</v>
      </c>
      <c r="B236" s="48">
        <f>SUM(Detail!B236:M236)</f>
        <v>90884</v>
      </c>
      <c r="C236" s="48">
        <f>SUM(Detail!N236:Y236)</f>
        <v>0</v>
      </c>
      <c r="D236" s="48">
        <f>SUM(Detail!Z236:AK236)</f>
        <v>0</v>
      </c>
      <c r="E236" s="48">
        <f>SUM(Detail!AL236:AW236)</f>
        <v>0</v>
      </c>
      <c r="F236" s="48">
        <f>SUM(Detail!AX236:BI236)</f>
        <v>0</v>
      </c>
    </row>
    <row r="237" spans="1:6" ht="15.75">
      <c r="A237" s="12" t="s">
        <v>17</v>
      </c>
      <c r="B237" s="48">
        <f>SUM(Detail!B237:M237)</f>
        <v>34456</v>
      </c>
      <c r="C237" s="48">
        <f>SUM(Detail!N237:Y237)</f>
        <v>0</v>
      </c>
      <c r="D237" s="48">
        <f>SUM(Detail!Z237:AK237)</f>
        <v>0</v>
      </c>
      <c r="E237" s="48">
        <f>SUM(Detail!AL237:AW237)</f>
        <v>0</v>
      </c>
      <c r="F237" s="48">
        <f>SUM(Detail!AX237:BI237)</f>
        <v>0</v>
      </c>
    </row>
    <row r="238" spans="1:6" ht="15.75">
      <c r="A238" s="12" t="s">
        <v>14</v>
      </c>
      <c r="B238" s="48">
        <f>SUM(Detail!B238:M238)</f>
        <v>33840</v>
      </c>
      <c r="C238" s="48">
        <f>SUM(Detail!N238:Y238)</f>
        <v>0</v>
      </c>
      <c r="D238" s="48">
        <f>SUM(Detail!Z238:AK238)</f>
        <v>0</v>
      </c>
      <c r="E238" s="48">
        <f>SUM(Detail!AL238:AW238)</f>
        <v>0</v>
      </c>
      <c r="F238" s="48">
        <f>SUM(Detail!AX238:BI238)</f>
        <v>0</v>
      </c>
    </row>
    <row r="239" spans="1:6" s="17" customFormat="1" ht="15.75">
      <c r="A239" s="13" t="s">
        <v>15</v>
      </c>
      <c r="B239" s="43">
        <f>SUM(B236:B238)</f>
        <v>159180</v>
      </c>
      <c r="C239" s="43">
        <f>SUM(C236:C238)</f>
        <v>0</v>
      </c>
      <c r="D239" s="43">
        <f>SUM(D236:D238)</f>
        <v>0</v>
      </c>
      <c r="E239" s="43">
        <f>SUM(E236:E238)</f>
        <v>0</v>
      </c>
      <c r="F239" s="43">
        <f>SUM(F236:F238)</f>
        <v>0</v>
      </c>
    </row>
    <row r="240" spans="1:6" ht="15.75">
      <c r="A240" s="20" t="s">
        <v>116</v>
      </c>
      <c r="B240" s="57">
        <f>IF(B$40,B239/B$40,0)</f>
        <v>63.30933187194014</v>
      </c>
      <c r="C240" s="57">
        <f>IF(C$40,C239/C$40,0)</f>
        <v>0</v>
      </c>
      <c r="D240" s="57">
        <f>IF(D$40,D239/D$40,0)</f>
        <v>0</v>
      </c>
      <c r="E240" s="57">
        <f>IF(E$40,E239/E$40,0)</f>
        <v>0</v>
      </c>
      <c r="F240" s="57">
        <f>IF(F$40,F239/F$40,0)</f>
        <v>0</v>
      </c>
    </row>
    <row r="241" spans="1:6" ht="15.75">
      <c r="A241" s="12"/>
      <c r="B241" s="11"/>
      <c r="C241" s="11"/>
      <c r="D241" s="11"/>
      <c r="E241" s="11"/>
      <c r="F241" s="11"/>
    </row>
    <row r="242" spans="1:6" ht="15.75">
      <c r="A242" s="13" t="s">
        <v>25</v>
      </c>
      <c r="B242" s="43">
        <f>+B194+B232+B239</f>
        <v>264896.69803246076</v>
      </c>
      <c r="C242" s="43">
        <f>+C194+C232+C239</f>
        <v>0</v>
      </c>
      <c r="D242" s="43">
        <f>+D194+D232+D239</f>
        <v>0</v>
      </c>
      <c r="E242" s="43">
        <f>+E194+E232+E239</f>
        <v>0</v>
      </c>
      <c r="F242" s="43">
        <f>+F194+F232+F239</f>
        <v>0</v>
      </c>
    </row>
    <row r="243" spans="1:6" ht="15.75">
      <c r="A243" s="44" t="s">
        <v>116</v>
      </c>
      <c r="B243" s="58">
        <f>IF(B$40,B242/B$40,0)</f>
        <v>105.35515119687254</v>
      </c>
      <c r="C243" s="58">
        <f>IF(C$40,C242/C$40,0)</f>
        <v>0</v>
      </c>
      <c r="D243" s="58">
        <f>IF(D$40,D242/D$40,0)</f>
        <v>0</v>
      </c>
      <c r="E243" s="58">
        <f>IF(E$40,E242/E$40,0)</f>
        <v>0</v>
      </c>
      <c r="F243" s="58">
        <f>IF(F$40,F242/F$40,0)</f>
        <v>0</v>
      </c>
    </row>
    <row r="244" spans="1:6" ht="15.75">
      <c r="A244" s="12"/>
      <c r="B244" s="11"/>
      <c r="C244" s="11"/>
      <c r="D244" s="11"/>
      <c r="E244" s="11"/>
      <c r="F244" s="11"/>
    </row>
    <row r="245" spans="1:6" ht="15.75">
      <c r="A245" s="13" t="s">
        <v>163</v>
      </c>
      <c r="B245" s="59"/>
      <c r="C245" s="59"/>
      <c r="D245" s="59"/>
      <c r="E245" s="59"/>
      <c r="F245" s="59"/>
    </row>
    <row r="246" spans="1:6" ht="15.75">
      <c r="A246" s="12"/>
      <c r="B246" s="11"/>
      <c r="C246" s="11"/>
      <c r="D246" s="11"/>
      <c r="E246" s="11"/>
      <c r="F246" s="11"/>
    </row>
    <row r="247" spans="1:6" ht="15.75">
      <c r="A247" s="13" t="s">
        <v>122</v>
      </c>
      <c r="B247" s="43">
        <f>B108</f>
        <v>19652.57</v>
      </c>
      <c r="C247" s="43">
        <f>C108</f>
        <v>0</v>
      </c>
      <c r="D247" s="43">
        <f>D108</f>
        <v>0</v>
      </c>
      <c r="E247" s="43">
        <f>E108</f>
        <v>0</v>
      </c>
      <c r="F247" s="43">
        <f>F108</f>
        <v>0</v>
      </c>
    </row>
    <row r="248" spans="1:6" ht="15.75">
      <c r="A248" s="12"/>
      <c r="B248" s="11"/>
      <c r="C248" s="11"/>
      <c r="D248" s="11"/>
      <c r="E248" s="11"/>
      <c r="F248" s="11"/>
    </row>
    <row r="249" spans="1:6" ht="15.75">
      <c r="A249" s="13" t="s">
        <v>123</v>
      </c>
      <c r="B249" s="28"/>
      <c r="C249" s="28"/>
      <c r="D249" s="28"/>
      <c r="E249" s="28"/>
      <c r="F249" s="28"/>
    </row>
    <row r="250" spans="1:6" ht="15.75">
      <c r="A250" s="12" t="s">
        <v>85</v>
      </c>
      <c r="B250" s="104">
        <f>+B194</f>
        <v>105716.69803246079</v>
      </c>
      <c r="C250" s="104">
        <f>+C194</f>
        <v>0</v>
      </c>
      <c r="D250" s="104">
        <f>+D194</f>
        <v>0</v>
      </c>
      <c r="E250" s="104">
        <f>+E194</f>
        <v>0</v>
      </c>
      <c r="F250" s="104">
        <f>+F194</f>
        <v>0</v>
      </c>
    </row>
    <row r="251" spans="1:6" ht="15.75">
      <c r="A251" s="12" t="s">
        <v>150</v>
      </c>
      <c r="B251" s="103">
        <f>IF(B250,+B252/B250,0)</f>
        <v>0.02685479259982441</v>
      </c>
      <c r="C251" s="103">
        <f>IF(C250,+C252/C250,0)</f>
        <v>0</v>
      </c>
      <c r="D251" s="103">
        <f>IF(D250,+D252/D250,0)</f>
        <v>0</v>
      </c>
      <c r="E251" s="103">
        <f>IF(E250,+E252/E250,0)</f>
        <v>0</v>
      </c>
      <c r="F251" s="103">
        <f>IF(F250,+F252/F250,0)</f>
        <v>0</v>
      </c>
    </row>
    <row r="252" spans="1:6" s="17" customFormat="1" ht="15.75">
      <c r="A252" s="13" t="s">
        <v>70</v>
      </c>
      <c r="B252" s="43">
        <f>SUM(Detail!B252:M252)</f>
        <v>2839</v>
      </c>
      <c r="C252" s="43">
        <f>SUM(Detail!N252:Y252)</f>
        <v>0</v>
      </c>
      <c r="D252" s="43">
        <f>SUM(Detail!Z252:AK252)</f>
        <v>0</v>
      </c>
      <c r="E252" s="43">
        <f>SUM(Detail!AL252:AW252)</f>
        <v>0</v>
      </c>
      <c r="F252" s="43">
        <f>SUM(Detail!AX252:BI252)</f>
        <v>0</v>
      </c>
    </row>
    <row r="253" spans="1:6" ht="15.75">
      <c r="A253" s="12"/>
      <c r="B253" s="11"/>
      <c r="C253" s="11"/>
      <c r="D253" s="11"/>
      <c r="E253" s="11"/>
      <c r="F253" s="11"/>
    </row>
    <row r="254" spans="1:6" ht="15.75">
      <c r="A254" s="13" t="s">
        <v>143</v>
      </c>
      <c r="B254" s="11"/>
      <c r="C254" s="11"/>
      <c r="D254" s="11"/>
      <c r="E254" s="11"/>
      <c r="F254" s="11"/>
    </row>
    <row r="255" spans="1:6" ht="15.75">
      <c r="A255" s="12" t="s">
        <v>85</v>
      </c>
      <c r="B255" s="104">
        <f>+B194</f>
        <v>105716.69803246079</v>
      </c>
      <c r="C255" s="104">
        <f>+C194</f>
        <v>0</v>
      </c>
      <c r="D255" s="104">
        <f>+D194</f>
        <v>0</v>
      </c>
      <c r="E255" s="104">
        <f>+E194</f>
        <v>0</v>
      </c>
      <c r="F255" s="104">
        <f>+F194</f>
        <v>0</v>
      </c>
    </row>
    <row r="256" spans="1:6" ht="15.75">
      <c r="A256" s="12" t="s">
        <v>69</v>
      </c>
      <c r="B256" s="103">
        <f>IF(B255,+B257/B255,0)</f>
        <v>0.02189814894983921</v>
      </c>
      <c r="C256" s="103">
        <f>IF(C255,+C257/C255,0)</f>
        <v>0</v>
      </c>
      <c r="D256" s="103">
        <f>IF(D255,+D257/D255,0)</f>
        <v>0</v>
      </c>
      <c r="E256" s="103">
        <f>IF(E255,+E257/E255,0)</f>
        <v>0</v>
      </c>
      <c r="F256" s="103">
        <f>IF(F255,+F257/F255,0)</f>
        <v>0</v>
      </c>
    </row>
    <row r="257" spans="1:6" ht="15.75">
      <c r="A257" s="13" t="s">
        <v>144</v>
      </c>
      <c r="B257" s="43">
        <f>SUM(Detail!B257:M257)</f>
        <v>2315</v>
      </c>
      <c r="C257" s="43">
        <f>SUM(Detail!N257:Y257)</f>
        <v>0</v>
      </c>
      <c r="D257" s="43">
        <f>SUM(Detail!Z257:AK257)</f>
        <v>0</v>
      </c>
      <c r="E257" s="43">
        <f>SUM(Detail!AL257:AW257)</f>
        <v>0</v>
      </c>
      <c r="F257" s="43">
        <f>SUM(Detail!AX257:BI257)</f>
        <v>0</v>
      </c>
    </row>
    <row r="258" spans="1:6" ht="15.75">
      <c r="A258" s="13"/>
      <c r="B258" s="43"/>
      <c r="C258" s="43"/>
      <c r="D258" s="43"/>
      <c r="E258" s="43"/>
      <c r="F258" s="43"/>
    </row>
    <row r="259" spans="1:6" ht="15.75">
      <c r="A259" s="13" t="s">
        <v>44</v>
      </c>
      <c r="B259" s="28"/>
      <c r="C259" s="28"/>
      <c r="D259" s="28"/>
      <c r="E259" s="28"/>
      <c r="F259" s="28"/>
    </row>
    <row r="260" spans="1:6" ht="15.75">
      <c r="A260" s="12" t="s">
        <v>137</v>
      </c>
      <c r="B260" s="11">
        <f>B40</f>
        <v>2514.3212745</v>
      </c>
      <c r="C260" s="11">
        <f>C40</f>
        <v>3571.642549</v>
      </c>
      <c r="D260" s="11">
        <f>D40</f>
        <v>3571.642549</v>
      </c>
      <c r="E260" s="11">
        <f>E40</f>
        <v>3571.642549</v>
      </c>
      <c r="F260" s="11">
        <f>F40</f>
        <v>3571.642549</v>
      </c>
    </row>
    <row r="261" spans="1:6" ht="15.75">
      <c r="A261" s="12" t="s">
        <v>45</v>
      </c>
      <c r="B261" s="105">
        <f>IF(B260,+B262/B260,0)</f>
        <v>103.89841690058054</v>
      </c>
      <c r="C261" s="105">
        <f>IF(C260,+C262/C260,0)</f>
        <v>0</v>
      </c>
      <c r="D261" s="105">
        <f>IF(D260,+D262/D260,0)</f>
        <v>0</v>
      </c>
      <c r="E261" s="105">
        <f>IF(E260,+E262/E260,0)</f>
        <v>0</v>
      </c>
      <c r="F261" s="105">
        <f>IF(F260,+F262/F260,0)</f>
        <v>0</v>
      </c>
    </row>
    <row r="262" spans="1:6" ht="15.75">
      <c r="A262" s="12" t="s">
        <v>67</v>
      </c>
      <c r="B262" s="11">
        <f>SUM(Detail!B262:M262)</f>
        <v>261234</v>
      </c>
      <c r="C262" s="11">
        <f>SUM(Detail!N262:Y262)</f>
        <v>0</v>
      </c>
      <c r="D262" s="11">
        <f>SUM(Detail!Z262:AK262)</f>
        <v>0</v>
      </c>
      <c r="E262" s="11">
        <f>SUM(Detail!AL262:AW262)</f>
        <v>0</v>
      </c>
      <c r="F262" s="11">
        <f>SUM(Detail!AX262:BI262)</f>
        <v>0</v>
      </c>
    </row>
    <row r="263" spans="1:6" ht="15.75">
      <c r="A263" s="12" t="s">
        <v>46</v>
      </c>
      <c r="B263" s="41">
        <f>IF(B262,B264/B262,0)*1000</f>
        <v>7.9239302694136295</v>
      </c>
      <c r="C263" s="41">
        <f>IF(C262,C264/C262,0)*1000</f>
        <v>0</v>
      </c>
      <c r="D263" s="41">
        <f>IF(D262,D264/D262,0)*1000</f>
        <v>0</v>
      </c>
      <c r="E263" s="41">
        <f>IF(E262,E264/E262,0)*1000</f>
        <v>0</v>
      </c>
      <c r="F263" s="41">
        <f>IF(F262,F264/F262,0)*1000</f>
        <v>0</v>
      </c>
    </row>
    <row r="264" spans="1:6" ht="15.75">
      <c r="A264" s="13" t="s">
        <v>47</v>
      </c>
      <c r="B264" s="43">
        <f>SUM(Detail!B264:M264)</f>
        <v>2070</v>
      </c>
      <c r="C264" s="43">
        <f>SUM(Detail!N264:Y264)</f>
        <v>0</v>
      </c>
      <c r="D264" s="43">
        <f>SUM(Detail!Z264:AK264)</f>
        <v>0</v>
      </c>
      <c r="E264" s="43">
        <f>SUM(Detail!AL264:AW264)</f>
        <v>0</v>
      </c>
      <c r="F264" s="43">
        <f>SUM(Detail!AX264:BI264)</f>
        <v>0</v>
      </c>
    </row>
    <row r="265" spans="1:6" ht="15.75">
      <c r="A265" s="13"/>
      <c r="B265" s="43"/>
      <c r="C265" s="43"/>
      <c r="D265" s="43"/>
      <c r="E265" s="43"/>
      <c r="F265" s="43"/>
    </row>
    <row r="266" spans="1:6" ht="15.75">
      <c r="A266" s="13" t="s">
        <v>154</v>
      </c>
      <c r="B266" s="43"/>
      <c r="C266" s="43"/>
      <c r="D266" s="43"/>
      <c r="E266" s="43"/>
      <c r="F266" s="43"/>
    </row>
    <row r="267" spans="1:6" ht="15.75">
      <c r="A267" s="12" t="s">
        <v>95</v>
      </c>
      <c r="B267" s="103">
        <f>IF(B262,+B268/B262,0)</f>
        <v>0</v>
      </c>
      <c r="C267" s="103">
        <f>IF(C262,+C268/C262,0)</f>
        <v>0</v>
      </c>
      <c r="D267" s="103">
        <f>IF(D262,+D268/D262,0)</f>
        <v>0</v>
      </c>
      <c r="E267" s="103">
        <f>IF(E262,+E268/E262,0)</f>
        <v>0</v>
      </c>
      <c r="F267" s="103">
        <f>IF(F262,+F268/F262,0)</f>
        <v>0</v>
      </c>
    </row>
    <row r="268" spans="1:6" ht="15.75">
      <c r="A268" s="12" t="s">
        <v>96</v>
      </c>
      <c r="B268" s="11">
        <f>SUM(Detail!B268:M268)</f>
        <v>0</v>
      </c>
      <c r="C268" s="11">
        <f>SUM(Detail!N268:Y268)</f>
        <v>0</v>
      </c>
      <c r="D268" s="11">
        <f>SUM(Detail!Z268:AK268)</f>
        <v>0</v>
      </c>
      <c r="E268" s="11">
        <f>SUM(Detail!AL268:AW268)</f>
        <v>0</v>
      </c>
      <c r="F268" s="11">
        <f>SUM(Detail!AX268:BI268)</f>
        <v>0</v>
      </c>
    </row>
    <row r="269" spans="1:6" ht="15.75">
      <c r="A269" s="12" t="s">
        <v>46</v>
      </c>
      <c r="B269" s="49">
        <f>IF(B268,+B270/B268,0)*1000</f>
        <v>0</v>
      </c>
      <c r="C269" s="49">
        <f>IF(C268,+C270/C268,0)*1000</f>
        <v>0</v>
      </c>
      <c r="D269" s="49">
        <f>IF(D268,+D270/D268,0)*1000</f>
        <v>0</v>
      </c>
      <c r="E269" s="49">
        <f>IF(E268,+E270/E268,0)*1000</f>
        <v>0</v>
      </c>
      <c r="F269" s="49">
        <f>IF(F268,+F270/F268,0)*1000</f>
        <v>0</v>
      </c>
    </row>
    <row r="270" spans="1:6" ht="15.75">
      <c r="A270" s="13" t="s">
        <v>97</v>
      </c>
      <c r="B270" s="43">
        <f>SUM(Detail!B270:M270)</f>
        <v>0</v>
      </c>
      <c r="C270" s="43">
        <f>SUM(Detail!C270:N270)</f>
        <v>0</v>
      </c>
      <c r="D270" s="43">
        <f>SUM(Detail!D270:O270)</f>
        <v>0</v>
      </c>
      <c r="E270" s="43">
        <f>SUM(Detail!E270:P270)</f>
        <v>0</v>
      </c>
      <c r="F270" s="43">
        <f>SUM(Detail!F270:Q270)</f>
        <v>0</v>
      </c>
    </row>
    <row r="271" spans="1:6" ht="15.75">
      <c r="A271" s="13"/>
      <c r="B271" s="43"/>
      <c r="C271" s="43"/>
      <c r="D271" s="43"/>
      <c r="E271" s="43"/>
      <c r="F271" s="43"/>
    </row>
    <row r="272" spans="1:6" ht="15.75">
      <c r="A272" s="13" t="s">
        <v>48</v>
      </c>
      <c r="B272" s="28"/>
      <c r="C272" s="28"/>
      <c r="D272" s="28"/>
      <c r="E272" s="28"/>
      <c r="F272" s="28"/>
    </row>
    <row r="273" spans="1:6" ht="15.75">
      <c r="A273" s="12" t="s">
        <v>49</v>
      </c>
      <c r="B273" s="11">
        <f>B182+B170</f>
        <v>478398.67089799995</v>
      </c>
      <c r="C273" s="11">
        <f>C182+C170</f>
        <v>0</v>
      </c>
      <c r="D273" s="11">
        <f>D182+D170</f>
        <v>0</v>
      </c>
      <c r="E273" s="11">
        <f>E182+E170</f>
        <v>0</v>
      </c>
      <c r="F273" s="11">
        <f>F182+F170</f>
        <v>0</v>
      </c>
    </row>
    <row r="274" spans="1:6" ht="15.75">
      <c r="A274" s="12" t="s">
        <v>42</v>
      </c>
      <c r="B274" s="41">
        <f>IF(B273,B275/B273,0)*1000</f>
        <v>12.541840864100704</v>
      </c>
      <c r="C274" s="41">
        <f>IF(C273,C275/C273,0)*1000</f>
        <v>0</v>
      </c>
      <c r="D274" s="41">
        <f>IF(D273,D275/D273,0)*1000</f>
        <v>0</v>
      </c>
      <c r="E274" s="41">
        <f>IF(E273,E275/E273,0)*1000</f>
        <v>0</v>
      </c>
      <c r="F274" s="41">
        <f>IF(F273,F275/F273,0)*1000</f>
        <v>0</v>
      </c>
    </row>
    <row r="275" spans="1:6" ht="15.75">
      <c r="A275" s="13" t="s">
        <v>43</v>
      </c>
      <c r="B275" s="43">
        <f>SUM(Detail!B275:M275)</f>
        <v>6000</v>
      </c>
      <c r="C275" s="43">
        <f>SUM(Detail!N275:Y275)</f>
        <v>0</v>
      </c>
      <c r="D275" s="43">
        <f>SUM(Detail!Z275:AK275)</f>
        <v>0</v>
      </c>
      <c r="E275" s="43">
        <f>SUM(Detail!AL275:AW275)</f>
        <v>0</v>
      </c>
      <c r="F275" s="43">
        <f>SUM(Detail!AX275:BI275)</f>
        <v>0</v>
      </c>
    </row>
    <row r="276" spans="1:6" ht="15.75">
      <c r="A276" s="12"/>
      <c r="B276" s="11"/>
      <c r="C276" s="11"/>
      <c r="D276" s="11"/>
      <c r="E276" s="11"/>
      <c r="F276" s="11"/>
    </row>
    <row r="277" spans="1:6" ht="15.75">
      <c r="A277" s="13" t="s">
        <v>50</v>
      </c>
      <c r="B277" s="28"/>
      <c r="C277" s="28"/>
      <c r="D277" s="28"/>
      <c r="E277" s="28"/>
      <c r="F277" s="28"/>
    </row>
    <row r="278" spans="1:6" ht="15.75">
      <c r="A278" s="12" t="s">
        <v>51</v>
      </c>
      <c r="B278" s="106">
        <f>AVERAGE(Detail!B278:M278)</f>
        <v>3.4583333333333335</v>
      </c>
      <c r="C278" s="106">
        <f>AVERAGE(Detail!N278:Y278)</f>
        <v>0</v>
      </c>
      <c r="D278" s="106">
        <f>AVERAGE(Detail!Z278:AK278)</f>
        <v>0</v>
      </c>
      <c r="E278" s="106">
        <f>AVERAGE(Detail!AL278:AW278)</f>
        <v>0</v>
      </c>
      <c r="F278" s="106">
        <f>AVERAGE(Detail!AX278:BI278)</f>
        <v>0</v>
      </c>
    </row>
    <row r="279" spans="1:6" ht="15.75">
      <c r="A279" s="12" t="s">
        <v>52</v>
      </c>
      <c r="B279" s="41">
        <f>AVERAGE(Detail!B279:M279)</f>
        <v>5169.089763888889</v>
      </c>
      <c r="C279" s="41">
        <f>AVERAGE(Detail!N279:Y279)</f>
        <v>0</v>
      </c>
      <c r="D279" s="41">
        <f>AVERAGE(Detail!Z279:AK279)</f>
        <v>0</v>
      </c>
      <c r="E279" s="41">
        <f>AVERAGE(Detail!AL279:AW279)</f>
        <v>0</v>
      </c>
      <c r="F279" s="41">
        <f>AVERAGE(Detail!AX279:BI279)</f>
        <v>0</v>
      </c>
    </row>
    <row r="280" spans="1:6" s="17" customFormat="1" ht="15.75">
      <c r="A280" s="13" t="s">
        <v>153</v>
      </c>
      <c r="B280" s="43">
        <f>SUM(Detail!B280:M280)</f>
        <v>214935.41000000003</v>
      </c>
      <c r="C280" s="43">
        <f>SUM(Detail!N280:Y280)</f>
        <v>0</v>
      </c>
      <c r="D280" s="43">
        <f>SUM(Detail!Z280:AK280)</f>
        <v>0</v>
      </c>
      <c r="E280" s="43">
        <f>SUM(Detail!AL280:AW280)</f>
        <v>0</v>
      </c>
      <c r="F280" s="43">
        <f>SUM(Detail!AX280:BI280)</f>
        <v>0</v>
      </c>
    </row>
    <row r="281" spans="1:6" ht="15.75">
      <c r="A281" s="12"/>
      <c r="B281" s="48"/>
      <c r="C281" s="48"/>
      <c r="D281" s="48"/>
      <c r="E281" s="48"/>
      <c r="F281" s="48"/>
    </row>
    <row r="282" spans="1:6" ht="15.75">
      <c r="A282" s="12" t="s">
        <v>18</v>
      </c>
      <c r="B282" s="48">
        <f>SUM(Detail!B282:M282)</f>
        <v>3496.92</v>
      </c>
      <c r="C282" s="48">
        <f>SUM(Detail!N282:Y282)</f>
        <v>0</v>
      </c>
      <c r="D282" s="48">
        <f>SUM(Detail!Z282:AK282)</f>
        <v>0</v>
      </c>
      <c r="E282" s="48">
        <f>SUM(Detail!AL282:AW282)</f>
        <v>0</v>
      </c>
      <c r="F282" s="48">
        <f>SUM(Detail!AX282:BI282)</f>
        <v>0</v>
      </c>
    </row>
    <row r="283" spans="1:6" ht="15.75">
      <c r="A283" s="12" t="s">
        <v>19</v>
      </c>
      <c r="B283" s="48">
        <f>SUM(Detail!B283:M283)</f>
        <v>43288.57000000001</v>
      </c>
      <c r="C283" s="48">
        <f>SUM(Detail!N283:Y283)</f>
        <v>0</v>
      </c>
      <c r="D283" s="48">
        <f>SUM(Detail!Z283:AK283)</f>
        <v>0</v>
      </c>
      <c r="E283" s="48">
        <f>SUM(Detail!AL283:AW283)</f>
        <v>0</v>
      </c>
      <c r="F283" s="48">
        <f>SUM(Detail!AX283:BI283)</f>
        <v>0</v>
      </c>
    </row>
    <row r="284" spans="1:6" ht="15.75">
      <c r="A284" s="12" t="s">
        <v>89</v>
      </c>
      <c r="B284" s="48">
        <f>SUM(Detail!B284:M284)</f>
        <v>7500</v>
      </c>
      <c r="C284" s="48">
        <f>SUM(Detail!N284:Y284)</f>
        <v>0</v>
      </c>
      <c r="D284" s="48">
        <f>SUM(Detail!Z284:AK284)</f>
        <v>0</v>
      </c>
      <c r="E284" s="48">
        <f>SUM(Detail!AL284:AW284)</f>
        <v>0</v>
      </c>
      <c r="F284" s="48">
        <f>SUM(Detail!AX284:BI284)</f>
        <v>0</v>
      </c>
    </row>
    <row r="285" spans="1:6" ht="15.75">
      <c r="A285" s="12" t="s">
        <v>90</v>
      </c>
      <c r="B285" s="48">
        <f>SUM(Detail!B285:M285)</f>
        <v>10800</v>
      </c>
      <c r="C285" s="48">
        <f>SUM(Detail!N285:Y285)</f>
        <v>0</v>
      </c>
      <c r="D285" s="48">
        <f>SUM(Detail!Z285:AK285)</f>
        <v>0</v>
      </c>
      <c r="E285" s="48">
        <f>SUM(Detail!AL285:AW285)</f>
        <v>0</v>
      </c>
      <c r="F285" s="48">
        <f>SUM(Detail!AX285:BI285)</f>
        <v>0</v>
      </c>
    </row>
    <row r="286" spans="1:6" ht="15.75">
      <c r="A286" s="12" t="s">
        <v>91</v>
      </c>
      <c r="B286" s="48">
        <f>SUM(Detail!B286:M286)</f>
        <v>3600</v>
      </c>
      <c r="C286" s="48">
        <f>SUM(Detail!N286:Y286)</f>
        <v>0</v>
      </c>
      <c r="D286" s="48">
        <f>SUM(Detail!Z286:AK286)</f>
        <v>0</v>
      </c>
      <c r="E286" s="48">
        <f>SUM(Detail!AL286:AW286)</f>
        <v>0</v>
      </c>
      <c r="F286" s="48">
        <f>SUM(Detail!AX286:BI286)</f>
        <v>0</v>
      </c>
    </row>
    <row r="287" spans="1:6" ht="15.75">
      <c r="A287" s="12" t="s">
        <v>92</v>
      </c>
      <c r="B287" s="48">
        <f>SUM(Detail!B287:M287)</f>
        <v>0</v>
      </c>
      <c r="C287" s="48">
        <f>SUM(Detail!N287:Y287)</f>
        <v>0</v>
      </c>
      <c r="D287" s="48">
        <f>SUM(Detail!Z287:AK287)</f>
        <v>0</v>
      </c>
      <c r="E287" s="48">
        <f>SUM(Detail!AL287:AW287)</f>
        <v>0</v>
      </c>
      <c r="F287" s="48">
        <f>SUM(Detail!AX287:BI287)</f>
        <v>0</v>
      </c>
    </row>
    <row r="288" spans="1:6" ht="15.75">
      <c r="A288" s="13" t="s">
        <v>72</v>
      </c>
      <c r="B288" s="43">
        <f>SUM(B280:B287)</f>
        <v>283620.9</v>
      </c>
      <c r="C288" s="43">
        <f>SUM(C280:C287)</f>
        <v>0</v>
      </c>
      <c r="D288" s="43">
        <f>SUM(D280:D287)</f>
        <v>0</v>
      </c>
      <c r="E288" s="43">
        <f>SUM(E280:E287)</f>
        <v>0</v>
      </c>
      <c r="F288" s="43">
        <f>SUM(F280:F287)</f>
        <v>0</v>
      </c>
    </row>
    <row r="289" spans="1:6" ht="15.75">
      <c r="A289" s="12"/>
      <c r="B289" s="11"/>
      <c r="C289" s="11"/>
      <c r="D289" s="11"/>
      <c r="E289" s="11"/>
      <c r="F289" s="11"/>
    </row>
    <row r="290" spans="1:6" ht="15.75">
      <c r="A290" s="64" t="s">
        <v>1</v>
      </c>
      <c r="B290" s="64">
        <f>B247+B252+B257+B264+B270+B275+B288</f>
        <v>316497.47000000003</v>
      </c>
      <c r="C290" s="64">
        <f>C247+C252+C257+C264+C270+C275+C288</f>
        <v>0</v>
      </c>
      <c r="D290" s="64">
        <f>D247+D252+D257+D264+D270+D275+D288</f>
        <v>0</v>
      </c>
      <c r="E290" s="64">
        <f>E247+E252+E257+E264+E270+E275+E288</f>
        <v>0</v>
      </c>
      <c r="F290" s="64">
        <f>F247+F252+F257+F264+F270+F275+F288</f>
        <v>0</v>
      </c>
    </row>
    <row r="291" spans="1:6" ht="15.75">
      <c r="A291" s="65"/>
      <c r="B291" s="65"/>
      <c r="C291" s="65"/>
      <c r="D291" s="65"/>
      <c r="E291" s="65"/>
      <c r="F291" s="65"/>
    </row>
    <row r="292" ht="15.75">
      <c r="A292" s="12"/>
    </row>
    <row r="293" ht="15.75">
      <c r="A293" s="13" t="s">
        <v>98</v>
      </c>
    </row>
    <row r="294" spans="1:6" ht="15.75">
      <c r="A294" s="12" t="s">
        <v>99</v>
      </c>
      <c r="B294" s="48">
        <f>SUM(Detail!B294:M294)</f>
        <v>0</v>
      </c>
      <c r="C294" s="48">
        <f>SUM(Detail!N294:Y294)</f>
        <v>0</v>
      </c>
      <c r="D294" s="48">
        <f>SUM(Detail!Z294:AK294)</f>
        <v>0</v>
      </c>
      <c r="E294" s="48">
        <f>SUM(Detail!AL294:AW294)</f>
        <v>0</v>
      </c>
      <c r="F294" s="48">
        <f>SUM(Detail!AX294:BI294)</f>
        <v>0</v>
      </c>
    </row>
    <row r="295" spans="1:6" ht="15.75">
      <c r="A295" s="12" t="s">
        <v>130</v>
      </c>
      <c r="B295" s="48">
        <f>SUM(Detail!B295:M295)</f>
        <v>0</v>
      </c>
      <c r="C295" s="48">
        <f>SUM(Detail!N295:Y295)</f>
        <v>0</v>
      </c>
      <c r="D295" s="48">
        <f>SUM(Detail!Z295:AK295)</f>
        <v>0</v>
      </c>
      <c r="E295" s="48">
        <f>SUM(Detail!AL295:AW295)</f>
        <v>0</v>
      </c>
      <c r="F295" s="48">
        <f>SUM(Detail!AX295:BI295)</f>
        <v>0</v>
      </c>
    </row>
    <row r="296" spans="1:6" ht="15.75">
      <c r="A296" s="12" t="s">
        <v>131</v>
      </c>
      <c r="B296" s="48">
        <f>SUM(Detail!B296:M296)</f>
        <v>50000</v>
      </c>
      <c r="C296" s="48">
        <f>SUM(Detail!N296:Y296)</f>
        <v>0</v>
      </c>
      <c r="D296" s="48">
        <f>SUM(Detail!Z296:AK296)</f>
        <v>0</v>
      </c>
      <c r="E296" s="48">
        <f>SUM(Detail!AL296:AW296)</f>
        <v>0</v>
      </c>
      <c r="F296" s="48">
        <f>SUM(Detail!AX296:BI296)</f>
        <v>0</v>
      </c>
    </row>
    <row r="297" spans="1:6" ht="15.75">
      <c r="A297" s="64" t="s">
        <v>100</v>
      </c>
      <c r="B297" s="64">
        <f>SUM(B294:B296)</f>
        <v>50000</v>
      </c>
      <c r="C297" s="64">
        <f>SUM(C294:C296)</f>
        <v>0</v>
      </c>
      <c r="D297" s="64">
        <f>SUM(D294:D296)</f>
        <v>0</v>
      </c>
      <c r="E297" s="64">
        <f>SUM(E294:E296)</f>
        <v>0</v>
      </c>
      <c r="F297" s="64">
        <f>SUM(F294:F296)</f>
        <v>0</v>
      </c>
    </row>
  </sheetData>
  <printOptions/>
  <pageMargins left="0.5" right="0.27" top="0.75" bottom="0.75" header="0.5" footer="0.5"/>
  <pageSetup fitToHeight="0" orientation="portrait" scale="53"/>
  <headerFooter alignWithMargins="0">
    <oddFooter>&amp;L© Copyright 2007 - Mequoda Group, LLC&amp;CCanadian Living Internet Marketing Plan&amp;R&amp;P
&amp;D</oddFooter>
  </headerFooter>
  <rowBreaks count="5" manualBreakCount="5">
    <brk id="40" max="255" man="1"/>
    <brk id="109" max="255" man="1"/>
    <brk id="165" max="5" man="1"/>
    <brk id="195" max="255" man="1"/>
    <brk id="2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Z297"/>
  <sheetViews>
    <sheetView workbookViewId="0" topLeftCell="A1">
      <pane xSplit="1" ySplit="5" topLeftCell="B256" activePane="bottomRight" state="frozen"/>
      <selection pane="topLeft" activeCell="A9" sqref="A9"/>
      <selection pane="topRight" activeCell="A9" sqref="A9"/>
      <selection pane="bottomLeft" activeCell="A9" sqref="A9"/>
      <selection pane="bottomRight" activeCell="B279" sqref="B279"/>
    </sheetView>
  </sheetViews>
  <sheetFormatPr defaultColWidth="11.00390625" defaultRowHeight="12.75"/>
  <cols>
    <col min="1" max="1" width="44.125" style="12" bestFit="1" customWidth="1"/>
    <col min="2" max="2" width="14.375" style="11" bestFit="1" customWidth="1"/>
    <col min="3" max="8" width="14.75390625" style="11" bestFit="1" customWidth="1"/>
    <col min="9" max="9" width="15.25390625" style="11" bestFit="1" customWidth="1"/>
    <col min="10" max="12" width="14.75390625" style="11" bestFit="1" customWidth="1"/>
    <col min="13" max="13" width="14.625" style="11" customWidth="1"/>
    <col min="14" max="14" width="15.25390625" style="11" bestFit="1" customWidth="1"/>
    <col min="15" max="15" width="16.00390625" style="11" bestFit="1" customWidth="1"/>
    <col min="16" max="25" width="14.75390625" style="11" bestFit="1" customWidth="1"/>
    <col min="26" max="26" width="15.25390625" style="11" bestFit="1" customWidth="1"/>
    <col min="27" max="37" width="14.75390625" style="11" bestFit="1" customWidth="1"/>
    <col min="38" max="38" width="15.25390625" style="11" bestFit="1" customWidth="1"/>
    <col min="39" max="47" width="14.75390625" style="11" bestFit="1" customWidth="1"/>
    <col min="48" max="49" width="16.00390625" style="11" bestFit="1" customWidth="1"/>
    <col min="50" max="50" width="16.375" style="11" bestFit="1" customWidth="1"/>
    <col min="51" max="60" width="16.00390625" style="11" bestFit="1" customWidth="1"/>
    <col min="61" max="61" width="17.25390625" style="11" bestFit="1" customWidth="1"/>
    <col min="62" max="16384" width="10.75390625" style="12" customWidth="1"/>
  </cols>
  <sheetData>
    <row r="1" spans="1:26" ht="15.75">
      <c r="A1" s="9" t="s">
        <v>13</v>
      </c>
      <c r="B1" s="10"/>
      <c r="N1" s="10"/>
      <c r="Z1" s="10"/>
    </row>
    <row r="2" ht="15.75">
      <c r="A2" s="13" t="s">
        <v>120</v>
      </c>
    </row>
    <row r="3" ht="15.75">
      <c r="A3" s="85"/>
    </row>
    <row r="4" spans="1:61" ht="15.75">
      <c r="A4" s="14"/>
      <c r="B4" s="71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</row>
    <row r="5" spans="2:61" s="16" customFormat="1" ht="16.5" thickBot="1">
      <c r="B5" s="112">
        <v>37256</v>
      </c>
      <c r="C5" s="112">
        <v>37287</v>
      </c>
      <c r="D5" s="112">
        <v>37315</v>
      </c>
      <c r="E5" s="112">
        <v>37346</v>
      </c>
      <c r="F5" s="112">
        <v>37376</v>
      </c>
      <c r="G5" s="112">
        <v>37407</v>
      </c>
      <c r="H5" s="112">
        <v>37437</v>
      </c>
      <c r="I5" s="112">
        <v>37468</v>
      </c>
      <c r="J5" s="112">
        <v>37499</v>
      </c>
      <c r="K5" s="112">
        <v>37529</v>
      </c>
      <c r="L5" s="112">
        <v>37560</v>
      </c>
      <c r="M5" s="112">
        <v>37590</v>
      </c>
      <c r="N5" s="112">
        <v>37621</v>
      </c>
      <c r="O5" s="112">
        <v>37652</v>
      </c>
      <c r="P5" s="112">
        <v>37680</v>
      </c>
      <c r="Q5" s="112">
        <v>37711</v>
      </c>
      <c r="R5" s="112">
        <v>37741</v>
      </c>
      <c r="S5" s="112">
        <v>37772</v>
      </c>
      <c r="T5" s="112">
        <v>37802</v>
      </c>
      <c r="U5" s="112">
        <v>37833</v>
      </c>
      <c r="V5" s="112">
        <v>37864</v>
      </c>
      <c r="W5" s="112">
        <v>37894</v>
      </c>
      <c r="X5" s="112">
        <v>37925</v>
      </c>
      <c r="Y5" s="112">
        <v>37955</v>
      </c>
      <c r="Z5" s="112">
        <v>37986</v>
      </c>
      <c r="AA5" s="112">
        <v>38017</v>
      </c>
      <c r="AB5" s="112">
        <v>38046</v>
      </c>
      <c r="AC5" s="112">
        <v>38077</v>
      </c>
      <c r="AD5" s="112">
        <v>38107</v>
      </c>
      <c r="AE5" s="112">
        <v>38138</v>
      </c>
      <c r="AF5" s="112">
        <v>38168</v>
      </c>
      <c r="AG5" s="112">
        <v>38199</v>
      </c>
      <c r="AH5" s="112">
        <v>38230</v>
      </c>
      <c r="AI5" s="112">
        <v>38260</v>
      </c>
      <c r="AJ5" s="112">
        <v>38291</v>
      </c>
      <c r="AK5" s="112">
        <v>38321</v>
      </c>
      <c r="AL5" s="112">
        <v>38352</v>
      </c>
      <c r="AM5" s="112">
        <v>38383</v>
      </c>
      <c r="AN5" s="112">
        <v>38411</v>
      </c>
      <c r="AO5" s="112">
        <v>38442</v>
      </c>
      <c r="AP5" s="112">
        <v>38472</v>
      </c>
      <c r="AQ5" s="112">
        <v>38503</v>
      </c>
      <c r="AR5" s="112">
        <v>38533</v>
      </c>
      <c r="AS5" s="112">
        <v>38564</v>
      </c>
      <c r="AT5" s="112">
        <v>38595</v>
      </c>
      <c r="AU5" s="112">
        <v>38625</v>
      </c>
      <c r="AV5" s="112">
        <v>38656</v>
      </c>
      <c r="AW5" s="112">
        <v>38686</v>
      </c>
      <c r="AX5" s="112">
        <v>38717</v>
      </c>
      <c r="AY5" s="112">
        <v>38748</v>
      </c>
      <c r="AZ5" s="112">
        <v>38776</v>
      </c>
      <c r="BA5" s="112">
        <v>38807</v>
      </c>
      <c r="BB5" s="112">
        <v>38837</v>
      </c>
      <c r="BC5" s="112">
        <v>38868</v>
      </c>
      <c r="BD5" s="112">
        <v>38898</v>
      </c>
      <c r="BE5" s="112">
        <v>38929</v>
      </c>
      <c r="BF5" s="112">
        <v>38960</v>
      </c>
      <c r="BG5" s="112">
        <v>38990</v>
      </c>
      <c r="BH5" s="112">
        <v>39021</v>
      </c>
      <c r="BI5" s="112">
        <v>39051</v>
      </c>
    </row>
    <row r="6" spans="1:61" s="17" customFormat="1" ht="15.75">
      <c r="A6" s="17" t="s">
        <v>129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</row>
    <row r="7" spans="2:61" s="17" customFormat="1" ht="15.75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</row>
    <row r="8" spans="1:61" s="17" customFormat="1" ht="15.75">
      <c r="A8" s="20" t="s">
        <v>86</v>
      </c>
      <c r="B8" s="21">
        <f>+B194</f>
        <v>1356.7058823529412</v>
      </c>
      <c r="C8" s="21">
        <f aca="true" t="shared" si="0" ref="C8:BI8">+C194</f>
        <v>2081.333333333333</v>
      </c>
      <c r="D8" s="21">
        <f t="shared" si="0"/>
        <v>3980.24</v>
      </c>
      <c r="E8" s="21">
        <f t="shared" si="0"/>
        <v>8162</v>
      </c>
      <c r="F8" s="21">
        <f t="shared" si="0"/>
        <v>6931.88</v>
      </c>
      <c r="G8" s="21">
        <f t="shared" si="0"/>
        <v>22640.543478260868</v>
      </c>
      <c r="H8" s="21">
        <f t="shared" si="0"/>
        <v>17441.767441860466</v>
      </c>
      <c r="I8" s="21">
        <f t="shared" si="0"/>
        <v>14300.940000000002</v>
      </c>
      <c r="J8" s="21">
        <f t="shared" si="0"/>
        <v>7528.25</v>
      </c>
      <c r="K8" s="21">
        <f t="shared" si="0"/>
        <v>6279.202898550724</v>
      </c>
      <c r="L8" s="21">
        <f t="shared" si="0"/>
        <v>7541.500645161291</v>
      </c>
      <c r="M8" s="21">
        <f t="shared" si="0"/>
        <v>7472.334352941178</v>
      </c>
      <c r="N8" s="21">
        <f t="shared" si="0"/>
        <v>0</v>
      </c>
      <c r="O8" s="21">
        <f t="shared" si="0"/>
        <v>0</v>
      </c>
      <c r="P8" s="21">
        <f t="shared" si="0"/>
        <v>0</v>
      </c>
      <c r="Q8" s="21">
        <f t="shared" si="0"/>
        <v>0</v>
      </c>
      <c r="R8" s="21">
        <f t="shared" si="0"/>
        <v>0</v>
      </c>
      <c r="S8" s="21">
        <f t="shared" si="0"/>
        <v>0</v>
      </c>
      <c r="T8" s="21">
        <f t="shared" si="0"/>
        <v>0</v>
      </c>
      <c r="U8" s="21">
        <f t="shared" si="0"/>
        <v>0</v>
      </c>
      <c r="V8" s="21">
        <f t="shared" si="0"/>
        <v>0</v>
      </c>
      <c r="W8" s="21">
        <f t="shared" si="0"/>
        <v>0</v>
      </c>
      <c r="X8" s="21">
        <f t="shared" si="0"/>
        <v>0</v>
      </c>
      <c r="Y8" s="21">
        <f t="shared" si="0"/>
        <v>0</v>
      </c>
      <c r="Z8" s="21">
        <f t="shared" si="0"/>
        <v>0</v>
      </c>
      <c r="AA8" s="21">
        <f t="shared" si="0"/>
        <v>0</v>
      </c>
      <c r="AB8" s="21">
        <f t="shared" si="0"/>
        <v>0</v>
      </c>
      <c r="AC8" s="21">
        <f t="shared" si="0"/>
        <v>0</v>
      </c>
      <c r="AD8" s="21">
        <f t="shared" si="0"/>
        <v>0</v>
      </c>
      <c r="AE8" s="21">
        <f t="shared" si="0"/>
        <v>0</v>
      </c>
      <c r="AF8" s="21">
        <f t="shared" si="0"/>
        <v>0</v>
      </c>
      <c r="AG8" s="21">
        <f t="shared" si="0"/>
        <v>0</v>
      </c>
      <c r="AH8" s="21">
        <f t="shared" si="0"/>
        <v>0</v>
      </c>
      <c r="AI8" s="21">
        <f t="shared" si="0"/>
        <v>0</v>
      </c>
      <c r="AJ8" s="21">
        <f t="shared" si="0"/>
        <v>0</v>
      </c>
      <c r="AK8" s="21">
        <f t="shared" si="0"/>
        <v>0</v>
      </c>
      <c r="AL8" s="21">
        <f t="shared" si="0"/>
        <v>0</v>
      </c>
      <c r="AM8" s="21">
        <f t="shared" si="0"/>
        <v>0</v>
      </c>
      <c r="AN8" s="21">
        <f t="shared" si="0"/>
        <v>0</v>
      </c>
      <c r="AO8" s="21">
        <f t="shared" si="0"/>
        <v>0</v>
      </c>
      <c r="AP8" s="21">
        <f t="shared" si="0"/>
        <v>0</v>
      </c>
      <c r="AQ8" s="21">
        <f t="shared" si="0"/>
        <v>0</v>
      </c>
      <c r="AR8" s="21">
        <f t="shared" si="0"/>
        <v>0</v>
      </c>
      <c r="AS8" s="21">
        <f t="shared" si="0"/>
        <v>0</v>
      </c>
      <c r="AT8" s="21">
        <f t="shared" si="0"/>
        <v>0</v>
      </c>
      <c r="AU8" s="21">
        <f t="shared" si="0"/>
        <v>0</v>
      </c>
      <c r="AV8" s="21">
        <f t="shared" si="0"/>
        <v>0</v>
      </c>
      <c r="AW8" s="21">
        <f t="shared" si="0"/>
        <v>0</v>
      </c>
      <c r="AX8" s="21">
        <f t="shared" si="0"/>
        <v>0</v>
      </c>
      <c r="AY8" s="21">
        <f t="shared" si="0"/>
        <v>0</v>
      </c>
      <c r="AZ8" s="21">
        <f t="shared" si="0"/>
        <v>0</v>
      </c>
      <c r="BA8" s="21">
        <f t="shared" si="0"/>
        <v>0</v>
      </c>
      <c r="BB8" s="21">
        <f t="shared" si="0"/>
        <v>0</v>
      </c>
      <c r="BC8" s="21">
        <f t="shared" si="0"/>
        <v>0</v>
      </c>
      <c r="BD8" s="21">
        <f t="shared" si="0"/>
        <v>0</v>
      </c>
      <c r="BE8" s="21">
        <f t="shared" si="0"/>
        <v>0</v>
      </c>
      <c r="BF8" s="21">
        <f t="shared" si="0"/>
        <v>0</v>
      </c>
      <c r="BG8" s="21">
        <f t="shared" si="0"/>
        <v>0</v>
      </c>
      <c r="BH8" s="21">
        <f t="shared" si="0"/>
        <v>0</v>
      </c>
      <c r="BI8" s="21">
        <f t="shared" si="0"/>
        <v>0</v>
      </c>
    </row>
    <row r="9" spans="1:61" s="17" customFormat="1" ht="15.75">
      <c r="A9" s="20" t="s">
        <v>87</v>
      </c>
      <c r="B9" s="21">
        <f>+B232</f>
        <v>0</v>
      </c>
      <c r="C9" s="21">
        <f aca="true" t="shared" si="1" ref="C9:BI9">+C232</f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21">
        <f t="shared" si="1"/>
        <v>0</v>
      </c>
      <c r="AA9" s="21">
        <f t="shared" si="1"/>
        <v>0</v>
      </c>
      <c r="AB9" s="21">
        <f t="shared" si="1"/>
        <v>0</v>
      </c>
      <c r="AC9" s="21">
        <f t="shared" si="1"/>
        <v>0</v>
      </c>
      <c r="AD9" s="21">
        <f t="shared" si="1"/>
        <v>0</v>
      </c>
      <c r="AE9" s="21">
        <f t="shared" si="1"/>
        <v>0</v>
      </c>
      <c r="AF9" s="21">
        <f t="shared" si="1"/>
        <v>0</v>
      </c>
      <c r="AG9" s="21">
        <f t="shared" si="1"/>
        <v>0</v>
      </c>
      <c r="AH9" s="21">
        <f t="shared" si="1"/>
        <v>0</v>
      </c>
      <c r="AI9" s="21">
        <f t="shared" si="1"/>
        <v>0</v>
      </c>
      <c r="AJ9" s="21">
        <f t="shared" si="1"/>
        <v>0</v>
      </c>
      <c r="AK9" s="21">
        <f t="shared" si="1"/>
        <v>0</v>
      </c>
      <c r="AL9" s="21">
        <f t="shared" si="1"/>
        <v>0</v>
      </c>
      <c r="AM9" s="21">
        <f t="shared" si="1"/>
        <v>0</v>
      </c>
      <c r="AN9" s="21">
        <f t="shared" si="1"/>
        <v>0</v>
      </c>
      <c r="AO9" s="21">
        <f t="shared" si="1"/>
        <v>0</v>
      </c>
      <c r="AP9" s="21">
        <f t="shared" si="1"/>
        <v>0</v>
      </c>
      <c r="AQ9" s="21">
        <f t="shared" si="1"/>
        <v>0</v>
      </c>
      <c r="AR9" s="21">
        <f t="shared" si="1"/>
        <v>0</v>
      </c>
      <c r="AS9" s="21">
        <f t="shared" si="1"/>
        <v>0</v>
      </c>
      <c r="AT9" s="21">
        <f t="shared" si="1"/>
        <v>0</v>
      </c>
      <c r="AU9" s="21">
        <f t="shared" si="1"/>
        <v>0</v>
      </c>
      <c r="AV9" s="21">
        <f t="shared" si="1"/>
        <v>0</v>
      </c>
      <c r="AW9" s="21">
        <f t="shared" si="1"/>
        <v>0</v>
      </c>
      <c r="AX9" s="21">
        <f t="shared" si="1"/>
        <v>0</v>
      </c>
      <c r="AY9" s="21">
        <f t="shared" si="1"/>
        <v>0</v>
      </c>
      <c r="AZ9" s="21">
        <f t="shared" si="1"/>
        <v>0</v>
      </c>
      <c r="BA9" s="21">
        <f t="shared" si="1"/>
        <v>0</v>
      </c>
      <c r="BB9" s="21">
        <f t="shared" si="1"/>
        <v>0</v>
      </c>
      <c r="BC9" s="21">
        <f t="shared" si="1"/>
        <v>0</v>
      </c>
      <c r="BD9" s="21">
        <f t="shared" si="1"/>
        <v>0</v>
      </c>
      <c r="BE9" s="21">
        <f t="shared" si="1"/>
        <v>0</v>
      </c>
      <c r="BF9" s="21">
        <f t="shared" si="1"/>
        <v>0</v>
      </c>
      <c r="BG9" s="21">
        <f t="shared" si="1"/>
        <v>0</v>
      </c>
      <c r="BH9" s="21">
        <f t="shared" si="1"/>
        <v>0</v>
      </c>
      <c r="BI9" s="21">
        <f t="shared" si="1"/>
        <v>0</v>
      </c>
    </row>
    <row r="10" spans="1:61" s="17" customFormat="1" ht="15.75">
      <c r="A10" s="20" t="s">
        <v>88</v>
      </c>
      <c r="B10" s="21">
        <f>+B235</f>
        <v>0</v>
      </c>
      <c r="C10" s="21">
        <f aca="true" t="shared" si="2" ref="C10:BI10">+C235</f>
        <v>0</v>
      </c>
      <c r="D10" s="21">
        <f t="shared" si="2"/>
        <v>0</v>
      </c>
      <c r="E10" s="21">
        <f t="shared" si="2"/>
        <v>0</v>
      </c>
      <c r="F10" s="21">
        <f t="shared" si="2"/>
        <v>0</v>
      </c>
      <c r="G10" s="21">
        <f t="shared" si="2"/>
        <v>0</v>
      </c>
      <c r="H10" s="21">
        <f t="shared" si="2"/>
        <v>0</v>
      </c>
      <c r="I10" s="21">
        <f t="shared" si="2"/>
        <v>0</v>
      </c>
      <c r="J10" s="21">
        <f t="shared" si="2"/>
        <v>0</v>
      </c>
      <c r="K10" s="21">
        <f t="shared" si="2"/>
        <v>0</v>
      </c>
      <c r="L10" s="21">
        <f t="shared" si="2"/>
        <v>0</v>
      </c>
      <c r="M10" s="21">
        <f t="shared" si="2"/>
        <v>0</v>
      </c>
      <c r="N10" s="21">
        <f t="shared" si="2"/>
        <v>0</v>
      </c>
      <c r="O10" s="21">
        <f t="shared" si="2"/>
        <v>0</v>
      </c>
      <c r="P10" s="21">
        <f t="shared" si="2"/>
        <v>0</v>
      </c>
      <c r="Q10" s="21">
        <f t="shared" si="2"/>
        <v>0</v>
      </c>
      <c r="R10" s="21">
        <f t="shared" si="2"/>
        <v>0</v>
      </c>
      <c r="S10" s="21">
        <f t="shared" si="2"/>
        <v>0</v>
      </c>
      <c r="T10" s="21">
        <f t="shared" si="2"/>
        <v>0</v>
      </c>
      <c r="U10" s="21">
        <f t="shared" si="2"/>
        <v>0</v>
      </c>
      <c r="V10" s="21">
        <f t="shared" si="2"/>
        <v>0</v>
      </c>
      <c r="W10" s="21">
        <f t="shared" si="2"/>
        <v>0</v>
      </c>
      <c r="X10" s="21">
        <f t="shared" si="2"/>
        <v>0</v>
      </c>
      <c r="Y10" s="21">
        <f t="shared" si="2"/>
        <v>0</v>
      </c>
      <c r="Z10" s="21">
        <f t="shared" si="2"/>
        <v>0</v>
      </c>
      <c r="AA10" s="21">
        <f t="shared" si="2"/>
        <v>0</v>
      </c>
      <c r="AB10" s="21">
        <f t="shared" si="2"/>
        <v>0</v>
      </c>
      <c r="AC10" s="21">
        <f t="shared" si="2"/>
        <v>0</v>
      </c>
      <c r="AD10" s="21">
        <f t="shared" si="2"/>
        <v>0</v>
      </c>
      <c r="AE10" s="21">
        <f t="shared" si="2"/>
        <v>0</v>
      </c>
      <c r="AF10" s="21">
        <f t="shared" si="2"/>
        <v>0</v>
      </c>
      <c r="AG10" s="21">
        <f t="shared" si="2"/>
        <v>0</v>
      </c>
      <c r="AH10" s="21">
        <f t="shared" si="2"/>
        <v>0</v>
      </c>
      <c r="AI10" s="21">
        <f t="shared" si="2"/>
        <v>0</v>
      </c>
      <c r="AJ10" s="21">
        <f t="shared" si="2"/>
        <v>0</v>
      </c>
      <c r="AK10" s="21">
        <f t="shared" si="2"/>
        <v>0</v>
      </c>
      <c r="AL10" s="21">
        <f t="shared" si="2"/>
        <v>0</v>
      </c>
      <c r="AM10" s="21">
        <f t="shared" si="2"/>
        <v>0</v>
      </c>
      <c r="AN10" s="21">
        <f t="shared" si="2"/>
        <v>0</v>
      </c>
      <c r="AO10" s="21">
        <f t="shared" si="2"/>
        <v>0</v>
      </c>
      <c r="AP10" s="21">
        <f t="shared" si="2"/>
        <v>0</v>
      </c>
      <c r="AQ10" s="21">
        <f t="shared" si="2"/>
        <v>0</v>
      </c>
      <c r="AR10" s="21">
        <f t="shared" si="2"/>
        <v>0</v>
      </c>
      <c r="AS10" s="21">
        <f t="shared" si="2"/>
        <v>0</v>
      </c>
      <c r="AT10" s="21">
        <f t="shared" si="2"/>
        <v>0</v>
      </c>
      <c r="AU10" s="21">
        <f t="shared" si="2"/>
        <v>0</v>
      </c>
      <c r="AV10" s="21">
        <f t="shared" si="2"/>
        <v>0</v>
      </c>
      <c r="AW10" s="21">
        <f t="shared" si="2"/>
        <v>0</v>
      </c>
      <c r="AX10" s="21">
        <f t="shared" si="2"/>
        <v>0</v>
      </c>
      <c r="AY10" s="21">
        <f t="shared" si="2"/>
        <v>0</v>
      </c>
      <c r="AZ10" s="21">
        <f t="shared" si="2"/>
        <v>0</v>
      </c>
      <c r="BA10" s="21">
        <f t="shared" si="2"/>
        <v>0</v>
      </c>
      <c r="BB10" s="21">
        <f t="shared" si="2"/>
        <v>0</v>
      </c>
      <c r="BC10" s="21">
        <f t="shared" si="2"/>
        <v>0</v>
      </c>
      <c r="BD10" s="21">
        <f t="shared" si="2"/>
        <v>0</v>
      </c>
      <c r="BE10" s="21">
        <f t="shared" si="2"/>
        <v>0</v>
      </c>
      <c r="BF10" s="21">
        <f t="shared" si="2"/>
        <v>0</v>
      </c>
      <c r="BG10" s="21">
        <f t="shared" si="2"/>
        <v>0</v>
      </c>
      <c r="BH10" s="21">
        <f t="shared" si="2"/>
        <v>0</v>
      </c>
      <c r="BI10" s="21">
        <f t="shared" si="2"/>
        <v>0</v>
      </c>
    </row>
    <row r="11" spans="1:61" s="17" customFormat="1" ht="15.75">
      <c r="A11" s="17" t="s">
        <v>24</v>
      </c>
      <c r="B11" s="19">
        <f>SUM(B8:B10)</f>
        <v>1356.7058823529412</v>
      </c>
      <c r="C11" s="19">
        <f aca="true" t="shared" si="3" ref="C11:BI11">SUM(C8:C10)</f>
        <v>2081.333333333333</v>
      </c>
      <c r="D11" s="19">
        <f t="shared" si="3"/>
        <v>3980.24</v>
      </c>
      <c r="E11" s="19">
        <f t="shared" si="3"/>
        <v>8162</v>
      </c>
      <c r="F11" s="19">
        <f t="shared" si="3"/>
        <v>6931.88</v>
      </c>
      <c r="G11" s="19">
        <f t="shared" si="3"/>
        <v>22640.543478260868</v>
      </c>
      <c r="H11" s="19">
        <f t="shared" si="3"/>
        <v>17441.767441860466</v>
      </c>
      <c r="I11" s="19">
        <f t="shared" si="3"/>
        <v>14300.940000000002</v>
      </c>
      <c r="J11" s="19">
        <f t="shared" si="3"/>
        <v>7528.25</v>
      </c>
      <c r="K11" s="19">
        <f t="shared" si="3"/>
        <v>6279.202898550724</v>
      </c>
      <c r="L11" s="19">
        <f t="shared" si="3"/>
        <v>7541.500645161291</v>
      </c>
      <c r="M11" s="19">
        <f t="shared" si="3"/>
        <v>7472.334352941178</v>
      </c>
      <c r="N11" s="19">
        <f t="shared" si="3"/>
        <v>0</v>
      </c>
      <c r="O11" s="19">
        <f t="shared" si="3"/>
        <v>0</v>
      </c>
      <c r="P11" s="19">
        <f t="shared" si="3"/>
        <v>0</v>
      </c>
      <c r="Q11" s="19">
        <f t="shared" si="3"/>
        <v>0</v>
      </c>
      <c r="R11" s="19">
        <f t="shared" si="3"/>
        <v>0</v>
      </c>
      <c r="S11" s="19">
        <f t="shared" si="3"/>
        <v>0</v>
      </c>
      <c r="T11" s="19">
        <f t="shared" si="3"/>
        <v>0</v>
      </c>
      <c r="U11" s="19">
        <f t="shared" si="3"/>
        <v>0</v>
      </c>
      <c r="V11" s="19">
        <f t="shared" si="3"/>
        <v>0</v>
      </c>
      <c r="W11" s="19">
        <f t="shared" si="3"/>
        <v>0</v>
      </c>
      <c r="X11" s="19">
        <f t="shared" si="3"/>
        <v>0</v>
      </c>
      <c r="Y11" s="19">
        <f t="shared" si="3"/>
        <v>0</v>
      </c>
      <c r="Z11" s="19">
        <f t="shared" si="3"/>
        <v>0</v>
      </c>
      <c r="AA11" s="19">
        <f t="shared" si="3"/>
        <v>0</v>
      </c>
      <c r="AB11" s="19">
        <f t="shared" si="3"/>
        <v>0</v>
      </c>
      <c r="AC11" s="19">
        <f t="shared" si="3"/>
        <v>0</v>
      </c>
      <c r="AD11" s="19">
        <f t="shared" si="3"/>
        <v>0</v>
      </c>
      <c r="AE11" s="19">
        <f t="shared" si="3"/>
        <v>0</v>
      </c>
      <c r="AF11" s="19">
        <f t="shared" si="3"/>
        <v>0</v>
      </c>
      <c r="AG11" s="19">
        <f t="shared" si="3"/>
        <v>0</v>
      </c>
      <c r="AH11" s="19">
        <f t="shared" si="3"/>
        <v>0</v>
      </c>
      <c r="AI11" s="19">
        <f t="shared" si="3"/>
        <v>0</v>
      </c>
      <c r="AJ11" s="19">
        <f t="shared" si="3"/>
        <v>0</v>
      </c>
      <c r="AK11" s="19">
        <f t="shared" si="3"/>
        <v>0</v>
      </c>
      <c r="AL11" s="19">
        <f t="shared" si="3"/>
        <v>0</v>
      </c>
      <c r="AM11" s="19">
        <f t="shared" si="3"/>
        <v>0</v>
      </c>
      <c r="AN11" s="19">
        <f t="shared" si="3"/>
        <v>0</v>
      </c>
      <c r="AO11" s="19">
        <f t="shared" si="3"/>
        <v>0</v>
      </c>
      <c r="AP11" s="19">
        <f t="shared" si="3"/>
        <v>0</v>
      </c>
      <c r="AQ11" s="19">
        <f t="shared" si="3"/>
        <v>0</v>
      </c>
      <c r="AR11" s="19">
        <f t="shared" si="3"/>
        <v>0</v>
      </c>
      <c r="AS11" s="19">
        <f t="shared" si="3"/>
        <v>0</v>
      </c>
      <c r="AT11" s="19">
        <f t="shared" si="3"/>
        <v>0</v>
      </c>
      <c r="AU11" s="19">
        <f t="shared" si="3"/>
        <v>0</v>
      </c>
      <c r="AV11" s="19">
        <f t="shared" si="3"/>
        <v>0</v>
      </c>
      <c r="AW11" s="19">
        <f t="shared" si="3"/>
        <v>0</v>
      </c>
      <c r="AX11" s="19">
        <f t="shared" si="3"/>
        <v>0</v>
      </c>
      <c r="AY11" s="19">
        <f t="shared" si="3"/>
        <v>0</v>
      </c>
      <c r="AZ11" s="19">
        <f t="shared" si="3"/>
        <v>0</v>
      </c>
      <c r="BA11" s="19">
        <f t="shared" si="3"/>
        <v>0</v>
      </c>
      <c r="BB11" s="19">
        <f t="shared" si="3"/>
        <v>0</v>
      </c>
      <c r="BC11" s="19">
        <f t="shared" si="3"/>
        <v>0</v>
      </c>
      <c r="BD11" s="19">
        <f t="shared" si="3"/>
        <v>0</v>
      </c>
      <c r="BE11" s="19">
        <f t="shared" si="3"/>
        <v>0</v>
      </c>
      <c r="BF11" s="19">
        <f t="shared" si="3"/>
        <v>0</v>
      </c>
      <c r="BG11" s="19">
        <f t="shared" si="3"/>
        <v>0</v>
      </c>
      <c r="BH11" s="19">
        <f t="shared" si="3"/>
        <v>0</v>
      </c>
      <c r="BI11" s="19">
        <f t="shared" si="3"/>
        <v>0</v>
      </c>
    </row>
    <row r="12" spans="2:61" s="17" customFormat="1" ht="15.7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</row>
    <row r="13" spans="1:61" s="20" customFormat="1" ht="15.75">
      <c r="A13" s="20" t="s">
        <v>141</v>
      </c>
      <c r="B13" s="21">
        <f aca="true" t="shared" si="4" ref="B13:M13">B290-B288</f>
        <v>757.3299999999999</v>
      </c>
      <c r="C13" s="21">
        <f t="shared" si="4"/>
        <v>754.5499999999993</v>
      </c>
      <c r="D13" s="21">
        <f t="shared" si="4"/>
        <v>764.2400000000016</v>
      </c>
      <c r="E13" s="21">
        <f t="shared" si="4"/>
        <v>788.2300000000032</v>
      </c>
      <c r="F13" s="21">
        <f t="shared" si="4"/>
        <v>1145.4099999999962</v>
      </c>
      <c r="G13" s="21">
        <f t="shared" si="4"/>
        <v>3882.8199999999997</v>
      </c>
      <c r="H13" s="21">
        <f t="shared" si="4"/>
        <v>1529.9799999999996</v>
      </c>
      <c r="I13" s="21">
        <f t="shared" si="4"/>
        <v>1470.8899999999994</v>
      </c>
      <c r="J13" s="21">
        <f t="shared" si="4"/>
        <v>1190.9599999999991</v>
      </c>
      <c r="K13" s="21">
        <f t="shared" si="4"/>
        <v>1224.9900000000016</v>
      </c>
      <c r="L13" s="21">
        <f t="shared" si="4"/>
        <v>16788.510000000002</v>
      </c>
      <c r="M13" s="21">
        <f t="shared" si="4"/>
        <v>2578.66</v>
      </c>
      <c r="N13" s="21">
        <f aca="true" t="shared" si="5" ref="N13:Y13">N290-N288</f>
        <v>0</v>
      </c>
      <c r="O13" s="21">
        <f t="shared" si="5"/>
        <v>0</v>
      </c>
      <c r="P13" s="21">
        <f t="shared" si="5"/>
        <v>0</v>
      </c>
      <c r="Q13" s="21">
        <f t="shared" si="5"/>
        <v>0</v>
      </c>
      <c r="R13" s="21">
        <f t="shared" si="5"/>
        <v>0</v>
      </c>
      <c r="S13" s="21">
        <f t="shared" si="5"/>
        <v>0</v>
      </c>
      <c r="T13" s="21">
        <f t="shared" si="5"/>
        <v>0</v>
      </c>
      <c r="U13" s="21">
        <f t="shared" si="5"/>
        <v>0</v>
      </c>
      <c r="V13" s="21">
        <f t="shared" si="5"/>
        <v>0</v>
      </c>
      <c r="W13" s="21">
        <f t="shared" si="5"/>
        <v>0</v>
      </c>
      <c r="X13" s="21">
        <f t="shared" si="5"/>
        <v>0</v>
      </c>
      <c r="Y13" s="21">
        <f t="shared" si="5"/>
        <v>0</v>
      </c>
      <c r="Z13" s="21">
        <f aca="true" t="shared" si="6" ref="Z13:AK13">Z290-Z288</f>
        <v>0</v>
      </c>
      <c r="AA13" s="21">
        <f t="shared" si="6"/>
        <v>0</v>
      </c>
      <c r="AB13" s="21">
        <f t="shared" si="6"/>
        <v>0</v>
      </c>
      <c r="AC13" s="21">
        <f t="shared" si="6"/>
        <v>0</v>
      </c>
      <c r="AD13" s="21">
        <f t="shared" si="6"/>
        <v>0</v>
      </c>
      <c r="AE13" s="21">
        <f t="shared" si="6"/>
        <v>0</v>
      </c>
      <c r="AF13" s="21">
        <f t="shared" si="6"/>
        <v>0</v>
      </c>
      <c r="AG13" s="21">
        <f t="shared" si="6"/>
        <v>0</v>
      </c>
      <c r="AH13" s="21">
        <f t="shared" si="6"/>
        <v>0</v>
      </c>
      <c r="AI13" s="21">
        <f t="shared" si="6"/>
        <v>0</v>
      </c>
      <c r="AJ13" s="21">
        <f t="shared" si="6"/>
        <v>0</v>
      </c>
      <c r="AK13" s="21">
        <f t="shared" si="6"/>
        <v>0</v>
      </c>
      <c r="AL13" s="21">
        <f aca="true" t="shared" si="7" ref="AL13:BI13">AL290-AL288</f>
        <v>0</v>
      </c>
      <c r="AM13" s="21">
        <f t="shared" si="7"/>
        <v>0</v>
      </c>
      <c r="AN13" s="21">
        <f t="shared" si="7"/>
        <v>0</v>
      </c>
      <c r="AO13" s="21">
        <f t="shared" si="7"/>
        <v>0</v>
      </c>
      <c r="AP13" s="21">
        <f t="shared" si="7"/>
        <v>0</v>
      </c>
      <c r="AQ13" s="21">
        <f t="shared" si="7"/>
        <v>0</v>
      </c>
      <c r="AR13" s="21">
        <f t="shared" si="7"/>
        <v>0</v>
      </c>
      <c r="AS13" s="21">
        <f t="shared" si="7"/>
        <v>0</v>
      </c>
      <c r="AT13" s="21">
        <f t="shared" si="7"/>
        <v>0</v>
      </c>
      <c r="AU13" s="21">
        <f t="shared" si="7"/>
        <v>0</v>
      </c>
      <c r="AV13" s="21">
        <f t="shared" si="7"/>
        <v>0</v>
      </c>
      <c r="AW13" s="21">
        <f t="shared" si="7"/>
        <v>0</v>
      </c>
      <c r="AX13" s="21">
        <f t="shared" si="7"/>
        <v>0</v>
      </c>
      <c r="AY13" s="21">
        <f t="shared" si="7"/>
        <v>0</v>
      </c>
      <c r="AZ13" s="21">
        <f t="shared" si="7"/>
        <v>0</v>
      </c>
      <c r="BA13" s="21">
        <f t="shared" si="7"/>
        <v>0</v>
      </c>
      <c r="BB13" s="21">
        <f t="shared" si="7"/>
        <v>0</v>
      </c>
      <c r="BC13" s="21">
        <f t="shared" si="7"/>
        <v>0</v>
      </c>
      <c r="BD13" s="21">
        <f t="shared" si="7"/>
        <v>0</v>
      </c>
      <c r="BE13" s="21">
        <f t="shared" si="7"/>
        <v>0</v>
      </c>
      <c r="BF13" s="21">
        <f t="shared" si="7"/>
        <v>0</v>
      </c>
      <c r="BG13" s="21">
        <f t="shared" si="7"/>
        <v>0</v>
      </c>
      <c r="BH13" s="21">
        <f t="shared" si="7"/>
        <v>0</v>
      </c>
      <c r="BI13" s="21">
        <f t="shared" si="7"/>
        <v>0</v>
      </c>
    </row>
    <row r="14" spans="1:61" s="20" customFormat="1" ht="15.75">
      <c r="A14" s="20" t="s">
        <v>56</v>
      </c>
      <c r="B14" s="21">
        <f>B288</f>
        <v>13251.87</v>
      </c>
      <c r="C14" s="21">
        <f aca="true" t="shared" si="8" ref="C14:M14">C288</f>
        <v>16609.69</v>
      </c>
      <c r="D14" s="21">
        <f t="shared" si="8"/>
        <v>27737.96</v>
      </c>
      <c r="E14" s="21">
        <f t="shared" si="8"/>
        <v>42346.5</v>
      </c>
      <c r="F14" s="21">
        <f t="shared" si="8"/>
        <v>37385.590000000004</v>
      </c>
      <c r="G14" s="21">
        <f t="shared" si="8"/>
        <v>23998.050000000003</v>
      </c>
      <c r="H14" s="21">
        <f t="shared" si="8"/>
        <v>16749.31</v>
      </c>
      <c r="I14" s="21">
        <f t="shared" si="8"/>
        <v>17698.64</v>
      </c>
      <c r="J14" s="21">
        <f t="shared" si="8"/>
        <v>18774.48</v>
      </c>
      <c r="K14" s="21">
        <f t="shared" si="8"/>
        <v>25068.92</v>
      </c>
      <c r="L14" s="21">
        <f t="shared" si="8"/>
        <v>21259.629999999997</v>
      </c>
      <c r="M14" s="21">
        <f t="shared" si="8"/>
        <v>22740.26</v>
      </c>
      <c r="N14" s="21">
        <f aca="true" t="shared" si="9" ref="N14:Y14">N288</f>
        <v>0</v>
      </c>
      <c r="O14" s="21">
        <f t="shared" si="9"/>
        <v>0</v>
      </c>
      <c r="P14" s="21">
        <f t="shared" si="9"/>
        <v>0</v>
      </c>
      <c r="Q14" s="21">
        <f t="shared" si="9"/>
        <v>0</v>
      </c>
      <c r="R14" s="21">
        <f t="shared" si="9"/>
        <v>0</v>
      </c>
      <c r="S14" s="21">
        <f t="shared" si="9"/>
        <v>0</v>
      </c>
      <c r="T14" s="21">
        <f t="shared" si="9"/>
        <v>0</v>
      </c>
      <c r="U14" s="21">
        <f t="shared" si="9"/>
        <v>0</v>
      </c>
      <c r="V14" s="21">
        <f t="shared" si="9"/>
        <v>0</v>
      </c>
      <c r="W14" s="21">
        <f t="shared" si="9"/>
        <v>0</v>
      </c>
      <c r="X14" s="21">
        <f t="shared" si="9"/>
        <v>0</v>
      </c>
      <c r="Y14" s="21">
        <f t="shared" si="9"/>
        <v>0</v>
      </c>
      <c r="Z14" s="21">
        <f aca="true" t="shared" si="10" ref="Z14:AK14">Z288</f>
        <v>0</v>
      </c>
      <c r="AA14" s="21">
        <f t="shared" si="10"/>
        <v>0</v>
      </c>
      <c r="AB14" s="21">
        <f t="shared" si="10"/>
        <v>0</v>
      </c>
      <c r="AC14" s="21">
        <f t="shared" si="10"/>
        <v>0</v>
      </c>
      <c r="AD14" s="21">
        <f t="shared" si="10"/>
        <v>0</v>
      </c>
      <c r="AE14" s="21">
        <f t="shared" si="10"/>
        <v>0</v>
      </c>
      <c r="AF14" s="21">
        <f t="shared" si="10"/>
        <v>0</v>
      </c>
      <c r="AG14" s="21">
        <f t="shared" si="10"/>
        <v>0</v>
      </c>
      <c r="AH14" s="21">
        <f t="shared" si="10"/>
        <v>0</v>
      </c>
      <c r="AI14" s="21">
        <f t="shared" si="10"/>
        <v>0</v>
      </c>
      <c r="AJ14" s="21">
        <f t="shared" si="10"/>
        <v>0</v>
      </c>
      <c r="AK14" s="21">
        <f t="shared" si="10"/>
        <v>0</v>
      </c>
      <c r="AL14" s="21">
        <f aca="true" t="shared" si="11" ref="AL14:BI14">AL288</f>
        <v>0</v>
      </c>
      <c r="AM14" s="21">
        <f t="shared" si="11"/>
        <v>0</v>
      </c>
      <c r="AN14" s="21">
        <f t="shared" si="11"/>
        <v>0</v>
      </c>
      <c r="AO14" s="21">
        <f t="shared" si="11"/>
        <v>0</v>
      </c>
      <c r="AP14" s="21">
        <f t="shared" si="11"/>
        <v>0</v>
      </c>
      <c r="AQ14" s="21">
        <f t="shared" si="11"/>
        <v>0</v>
      </c>
      <c r="AR14" s="21">
        <f t="shared" si="11"/>
        <v>0</v>
      </c>
      <c r="AS14" s="21">
        <f t="shared" si="11"/>
        <v>0</v>
      </c>
      <c r="AT14" s="21">
        <f t="shared" si="11"/>
        <v>0</v>
      </c>
      <c r="AU14" s="21">
        <f t="shared" si="11"/>
        <v>0</v>
      </c>
      <c r="AV14" s="21">
        <f t="shared" si="11"/>
        <v>0</v>
      </c>
      <c r="AW14" s="21">
        <f t="shared" si="11"/>
        <v>0</v>
      </c>
      <c r="AX14" s="21">
        <f t="shared" si="11"/>
        <v>0</v>
      </c>
      <c r="AY14" s="21">
        <f t="shared" si="11"/>
        <v>0</v>
      </c>
      <c r="AZ14" s="21">
        <f t="shared" si="11"/>
        <v>0</v>
      </c>
      <c r="BA14" s="21">
        <f t="shared" si="11"/>
        <v>0</v>
      </c>
      <c r="BB14" s="21">
        <f t="shared" si="11"/>
        <v>0</v>
      </c>
      <c r="BC14" s="21">
        <f t="shared" si="11"/>
        <v>0</v>
      </c>
      <c r="BD14" s="21">
        <f t="shared" si="11"/>
        <v>0</v>
      </c>
      <c r="BE14" s="21">
        <f t="shared" si="11"/>
        <v>0</v>
      </c>
      <c r="BF14" s="21">
        <f t="shared" si="11"/>
        <v>0</v>
      </c>
      <c r="BG14" s="21">
        <f t="shared" si="11"/>
        <v>0</v>
      </c>
      <c r="BH14" s="21">
        <f t="shared" si="11"/>
        <v>0</v>
      </c>
      <c r="BI14" s="21">
        <f t="shared" si="11"/>
        <v>0</v>
      </c>
    </row>
    <row r="15" spans="1:61" s="17" customFormat="1" ht="15.75">
      <c r="A15" s="17" t="s">
        <v>60</v>
      </c>
      <c r="B15" s="19">
        <f>B11-B13-B14</f>
        <v>-12652.49411764706</v>
      </c>
      <c r="C15" s="19">
        <f aca="true" t="shared" si="12" ref="C15:M15">C11-C13-C14</f>
        <v>-15282.906666666666</v>
      </c>
      <c r="D15" s="19">
        <f t="shared" si="12"/>
        <v>-24521.96</v>
      </c>
      <c r="E15" s="19">
        <f t="shared" si="12"/>
        <v>-34972.73</v>
      </c>
      <c r="F15" s="19">
        <f t="shared" si="12"/>
        <v>-31599.12</v>
      </c>
      <c r="G15" s="19">
        <f t="shared" si="12"/>
        <v>-5240.3265217391345</v>
      </c>
      <c r="H15" s="19">
        <f t="shared" si="12"/>
        <v>-837.5225581395352</v>
      </c>
      <c r="I15" s="19">
        <f t="shared" si="12"/>
        <v>-4868.5899999999965</v>
      </c>
      <c r="J15" s="19">
        <f t="shared" si="12"/>
        <v>-12437.189999999999</v>
      </c>
      <c r="K15" s="19">
        <f t="shared" si="12"/>
        <v>-20014.707101449276</v>
      </c>
      <c r="L15" s="19">
        <f t="shared" si="12"/>
        <v>-30506.63935483871</v>
      </c>
      <c r="M15" s="19">
        <f t="shared" si="12"/>
        <v>-17846.58564705882</v>
      </c>
      <c r="N15" s="19">
        <f aca="true" t="shared" si="13" ref="N15:Y15">N11-N13-N14</f>
        <v>0</v>
      </c>
      <c r="O15" s="19">
        <f t="shared" si="13"/>
        <v>0</v>
      </c>
      <c r="P15" s="19">
        <f t="shared" si="13"/>
        <v>0</v>
      </c>
      <c r="Q15" s="19">
        <f t="shared" si="13"/>
        <v>0</v>
      </c>
      <c r="R15" s="19">
        <f t="shared" si="13"/>
        <v>0</v>
      </c>
      <c r="S15" s="19">
        <f t="shared" si="13"/>
        <v>0</v>
      </c>
      <c r="T15" s="19">
        <f t="shared" si="13"/>
        <v>0</v>
      </c>
      <c r="U15" s="19">
        <f t="shared" si="13"/>
        <v>0</v>
      </c>
      <c r="V15" s="19">
        <f t="shared" si="13"/>
        <v>0</v>
      </c>
      <c r="W15" s="19">
        <f t="shared" si="13"/>
        <v>0</v>
      </c>
      <c r="X15" s="19">
        <f t="shared" si="13"/>
        <v>0</v>
      </c>
      <c r="Y15" s="19">
        <f t="shared" si="13"/>
        <v>0</v>
      </c>
      <c r="Z15" s="19">
        <f aca="true" t="shared" si="14" ref="Z15:AK15">Z11-Z13-Z14</f>
        <v>0</v>
      </c>
      <c r="AA15" s="19">
        <f t="shared" si="14"/>
        <v>0</v>
      </c>
      <c r="AB15" s="19">
        <f t="shared" si="14"/>
        <v>0</v>
      </c>
      <c r="AC15" s="19">
        <f t="shared" si="14"/>
        <v>0</v>
      </c>
      <c r="AD15" s="19">
        <f t="shared" si="14"/>
        <v>0</v>
      </c>
      <c r="AE15" s="19">
        <f t="shared" si="14"/>
        <v>0</v>
      </c>
      <c r="AF15" s="19">
        <f t="shared" si="14"/>
        <v>0</v>
      </c>
      <c r="AG15" s="19">
        <f t="shared" si="14"/>
        <v>0</v>
      </c>
      <c r="AH15" s="19">
        <f t="shared" si="14"/>
        <v>0</v>
      </c>
      <c r="AI15" s="19">
        <f t="shared" si="14"/>
        <v>0</v>
      </c>
      <c r="AJ15" s="19">
        <f t="shared" si="14"/>
        <v>0</v>
      </c>
      <c r="AK15" s="19">
        <f t="shared" si="14"/>
        <v>0</v>
      </c>
      <c r="AL15" s="19">
        <f aca="true" t="shared" si="15" ref="AL15:BI15">AL11-AL13-AL14</f>
        <v>0</v>
      </c>
      <c r="AM15" s="19">
        <f t="shared" si="15"/>
        <v>0</v>
      </c>
      <c r="AN15" s="19">
        <f t="shared" si="15"/>
        <v>0</v>
      </c>
      <c r="AO15" s="19">
        <f t="shared" si="15"/>
        <v>0</v>
      </c>
      <c r="AP15" s="19">
        <f t="shared" si="15"/>
        <v>0</v>
      </c>
      <c r="AQ15" s="19">
        <f t="shared" si="15"/>
        <v>0</v>
      </c>
      <c r="AR15" s="19">
        <f t="shared" si="15"/>
        <v>0</v>
      </c>
      <c r="AS15" s="19">
        <f t="shared" si="15"/>
        <v>0</v>
      </c>
      <c r="AT15" s="19">
        <f t="shared" si="15"/>
        <v>0</v>
      </c>
      <c r="AU15" s="19">
        <f t="shared" si="15"/>
        <v>0</v>
      </c>
      <c r="AV15" s="19">
        <f t="shared" si="15"/>
        <v>0</v>
      </c>
      <c r="AW15" s="19">
        <f t="shared" si="15"/>
        <v>0</v>
      </c>
      <c r="AX15" s="19">
        <f t="shared" si="15"/>
        <v>0</v>
      </c>
      <c r="AY15" s="19">
        <f t="shared" si="15"/>
        <v>0</v>
      </c>
      <c r="AZ15" s="19">
        <f t="shared" si="15"/>
        <v>0</v>
      </c>
      <c r="BA15" s="19">
        <f t="shared" si="15"/>
        <v>0</v>
      </c>
      <c r="BB15" s="19">
        <f t="shared" si="15"/>
        <v>0</v>
      </c>
      <c r="BC15" s="19">
        <f t="shared" si="15"/>
        <v>0</v>
      </c>
      <c r="BD15" s="19">
        <f t="shared" si="15"/>
        <v>0</v>
      </c>
      <c r="BE15" s="19">
        <f t="shared" si="15"/>
        <v>0</v>
      </c>
      <c r="BF15" s="19">
        <f t="shared" si="15"/>
        <v>0</v>
      </c>
      <c r="BG15" s="19">
        <f t="shared" si="15"/>
        <v>0</v>
      </c>
      <c r="BH15" s="19">
        <f t="shared" si="15"/>
        <v>0</v>
      </c>
      <c r="BI15" s="19">
        <f t="shared" si="15"/>
        <v>0</v>
      </c>
    </row>
    <row r="16" spans="1:61" s="22" customFormat="1" ht="19.5" customHeight="1">
      <c r="A16" s="22" t="s">
        <v>142</v>
      </c>
      <c r="B16" s="23">
        <f>IF(B11,B15/B11,0)</f>
        <v>-9.325893166840098</v>
      </c>
      <c r="C16" s="23">
        <f aca="true" t="shared" si="16" ref="C16:M16">IF(C11,C15/C11,0)</f>
        <v>-7.342844330557336</v>
      </c>
      <c r="D16" s="23">
        <f t="shared" si="16"/>
        <v>-6.160924969348582</v>
      </c>
      <c r="E16" s="23">
        <f t="shared" si="16"/>
        <v>-4.284823572653762</v>
      </c>
      <c r="F16" s="23">
        <f t="shared" si="16"/>
        <v>-4.5585209207314605</v>
      </c>
      <c r="G16" s="23">
        <f t="shared" si="16"/>
        <v>-0.23145762939705147</v>
      </c>
      <c r="H16" s="23">
        <f t="shared" si="16"/>
        <v>-0.04801821609715254</v>
      </c>
      <c r="I16" s="23">
        <f t="shared" si="16"/>
        <v>-0.3404384606885978</v>
      </c>
      <c r="J16" s="23">
        <f t="shared" si="16"/>
        <v>-1.652069205990768</v>
      </c>
      <c r="K16" s="23">
        <f t="shared" si="16"/>
        <v>-3.187459845591036</v>
      </c>
      <c r="L16" s="23">
        <f t="shared" si="16"/>
        <v>-4.045168301405915</v>
      </c>
      <c r="M16" s="23">
        <f t="shared" si="16"/>
        <v>-2.388354803748074</v>
      </c>
      <c r="N16" s="23">
        <f aca="true" t="shared" si="17" ref="N16:AK16">IF(N11,N15/N11,0)</f>
        <v>0</v>
      </c>
      <c r="O16" s="23">
        <f t="shared" si="17"/>
        <v>0</v>
      </c>
      <c r="P16" s="23">
        <f t="shared" si="17"/>
        <v>0</v>
      </c>
      <c r="Q16" s="23">
        <f t="shared" si="17"/>
        <v>0</v>
      </c>
      <c r="R16" s="23">
        <f t="shared" si="17"/>
        <v>0</v>
      </c>
      <c r="S16" s="23">
        <f t="shared" si="17"/>
        <v>0</v>
      </c>
      <c r="T16" s="23">
        <f t="shared" si="17"/>
        <v>0</v>
      </c>
      <c r="U16" s="23">
        <f t="shared" si="17"/>
        <v>0</v>
      </c>
      <c r="V16" s="23">
        <f t="shared" si="17"/>
        <v>0</v>
      </c>
      <c r="W16" s="23">
        <f t="shared" si="17"/>
        <v>0</v>
      </c>
      <c r="X16" s="23">
        <f t="shared" si="17"/>
        <v>0</v>
      </c>
      <c r="Y16" s="23">
        <f t="shared" si="17"/>
        <v>0</v>
      </c>
      <c r="Z16" s="23">
        <f t="shared" si="17"/>
        <v>0</v>
      </c>
      <c r="AA16" s="23">
        <f t="shared" si="17"/>
        <v>0</v>
      </c>
      <c r="AB16" s="23">
        <f t="shared" si="17"/>
        <v>0</v>
      </c>
      <c r="AC16" s="23">
        <f t="shared" si="17"/>
        <v>0</v>
      </c>
      <c r="AD16" s="23">
        <f t="shared" si="17"/>
        <v>0</v>
      </c>
      <c r="AE16" s="23">
        <f t="shared" si="17"/>
        <v>0</v>
      </c>
      <c r="AF16" s="23">
        <f t="shared" si="17"/>
        <v>0</v>
      </c>
      <c r="AG16" s="23">
        <f t="shared" si="17"/>
        <v>0</v>
      </c>
      <c r="AH16" s="23">
        <f t="shared" si="17"/>
        <v>0</v>
      </c>
      <c r="AI16" s="23">
        <f t="shared" si="17"/>
        <v>0</v>
      </c>
      <c r="AJ16" s="23">
        <f t="shared" si="17"/>
        <v>0</v>
      </c>
      <c r="AK16" s="23">
        <f t="shared" si="17"/>
        <v>0</v>
      </c>
      <c r="AL16" s="23">
        <f aca="true" t="shared" si="18" ref="AL16:BI16">IF(AL11,AL15/AL11,0)</f>
        <v>0</v>
      </c>
      <c r="AM16" s="23">
        <f t="shared" si="18"/>
        <v>0</v>
      </c>
      <c r="AN16" s="23">
        <f t="shared" si="18"/>
        <v>0</v>
      </c>
      <c r="AO16" s="23">
        <f t="shared" si="18"/>
        <v>0</v>
      </c>
      <c r="AP16" s="23">
        <f t="shared" si="18"/>
        <v>0</v>
      </c>
      <c r="AQ16" s="23">
        <f t="shared" si="18"/>
        <v>0</v>
      </c>
      <c r="AR16" s="23">
        <f t="shared" si="18"/>
        <v>0</v>
      </c>
      <c r="AS16" s="23">
        <f t="shared" si="18"/>
        <v>0</v>
      </c>
      <c r="AT16" s="23">
        <f t="shared" si="18"/>
        <v>0</v>
      </c>
      <c r="AU16" s="23">
        <f t="shared" si="18"/>
        <v>0</v>
      </c>
      <c r="AV16" s="23">
        <f t="shared" si="18"/>
        <v>0</v>
      </c>
      <c r="AW16" s="23">
        <f t="shared" si="18"/>
        <v>0</v>
      </c>
      <c r="AX16" s="23">
        <f t="shared" si="18"/>
        <v>0</v>
      </c>
      <c r="AY16" s="23">
        <f t="shared" si="18"/>
        <v>0</v>
      </c>
      <c r="AZ16" s="23">
        <f t="shared" si="18"/>
        <v>0</v>
      </c>
      <c r="BA16" s="23">
        <f t="shared" si="18"/>
        <v>0</v>
      </c>
      <c r="BB16" s="23">
        <f t="shared" si="18"/>
        <v>0</v>
      </c>
      <c r="BC16" s="23">
        <f t="shared" si="18"/>
        <v>0</v>
      </c>
      <c r="BD16" s="23">
        <f t="shared" si="18"/>
        <v>0</v>
      </c>
      <c r="BE16" s="23">
        <f t="shared" si="18"/>
        <v>0</v>
      </c>
      <c r="BF16" s="23">
        <f t="shared" si="18"/>
        <v>0</v>
      </c>
      <c r="BG16" s="23">
        <f t="shared" si="18"/>
        <v>0</v>
      </c>
      <c r="BH16" s="23">
        <f t="shared" si="18"/>
        <v>0</v>
      </c>
      <c r="BI16" s="23">
        <f t="shared" si="18"/>
        <v>0</v>
      </c>
    </row>
    <row r="17" spans="1:61" s="17" customFormat="1" ht="15.75">
      <c r="A17" s="17" t="s">
        <v>61</v>
      </c>
      <c r="B17" s="18">
        <f>B40</f>
        <v>1472.5</v>
      </c>
      <c r="C17" s="18">
        <f aca="true" t="shared" si="19" ref="C17:M17">C40</f>
        <v>1516.485426</v>
      </c>
      <c r="D17" s="18">
        <f t="shared" si="19"/>
        <v>1593.482077</v>
      </c>
      <c r="E17" s="18">
        <f t="shared" si="19"/>
        <v>1722.0620955</v>
      </c>
      <c r="F17" s="18">
        <f t="shared" si="19"/>
        <v>1839.0447149999998</v>
      </c>
      <c r="G17" s="18">
        <f t="shared" si="19"/>
        <v>1977.5441972499998</v>
      </c>
      <c r="H17" s="18">
        <f t="shared" si="19"/>
        <v>2144.2770359999995</v>
      </c>
      <c r="I17" s="18">
        <f t="shared" si="19"/>
        <v>2330.095254</v>
      </c>
      <c r="J17" s="18">
        <f t="shared" si="19"/>
        <v>2529.7958255</v>
      </c>
      <c r="K17" s="18">
        <f t="shared" si="19"/>
        <v>2802.77110925</v>
      </c>
      <c r="L17" s="18">
        <f t="shared" si="19"/>
        <v>3127.2678515</v>
      </c>
      <c r="M17" s="18">
        <f t="shared" si="19"/>
        <v>3414.7306975</v>
      </c>
      <c r="N17" s="18">
        <f aca="true" t="shared" si="20" ref="N17:Y17">N40</f>
        <v>3571.642549</v>
      </c>
      <c r="O17" s="18">
        <f t="shared" si="20"/>
        <v>3571.642549</v>
      </c>
      <c r="P17" s="18">
        <f t="shared" si="20"/>
        <v>3571.642549</v>
      </c>
      <c r="Q17" s="18">
        <f t="shared" si="20"/>
        <v>3571.642549</v>
      </c>
      <c r="R17" s="18">
        <f t="shared" si="20"/>
        <v>3571.642549</v>
      </c>
      <c r="S17" s="18">
        <f t="shared" si="20"/>
        <v>3571.642549</v>
      </c>
      <c r="T17" s="18">
        <f t="shared" si="20"/>
        <v>3571.642549</v>
      </c>
      <c r="U17" s="18">
        <f t="shared" si="20"/>
        <v>3571.642549</v>
      </c>
      <c r="V17" s="18">
        <f t="shared" si="20"/>
        <v>3571.642549</v>
      </c>
      <c r="W17" s="18">
        <f t="shared" si="20"/>
        <v>3571.642549</v>
      </c>
      <c r="X17" s="18">
        <f t="shared" si="20"/>
        <v>3571.642549</v>
      </c>
      <c r="Y17" s="18">
        <f t="shared" si="20"/>
        <v>3571.642549</v>
      </c>
      <c r="Z17" s="18">
        <f aca="true" t="shared" si="21" ref="Z17:AK17">Z40</f>
        <v>3571.642549</v>
      </c>
      <c r="AA17" s="18">
        <f t="shared" si="21"/>
        <v>3571.642549</v>
      </c>
      <c r="AB17" s="18">
        <f t="shared" si="21"/>
        <v>3571.642549</v>
      </c>
      <c r="AC17" s="18">
        <f t="shared" si="21"/>
        <v>3571.642549</v>
      </c>
      <c r="AD17" s="18">
        <f t="shared" si="21"/>
        <v>3571.642549</v>
      </c>
      <c r="AE17" s="18">
        <f t="shared" si="21"/>
        <v>3571.642549</v>
      </c>
      <c r="AF17" s="18">
        <f t="shared" si="21"/>
        <v>3571.642549</v>
      </c>
      <c r="AG17" s="18">
        <f t="shared" si="21"/>
        <v>3571.642549</v>
      </c>
      <c r="AH17" s="18">
        <f t="shared" si="21"/>
        <v>3571.642549</v>
      </c>
      <c r="AI17" s="18">
        <f t="shared" si="21"/>
        <v>3571.642549</v>
      </c>
      <c r="AJ17" s="18">
        <f t="shared" si="21"/>
        <v>3571.642549</v>
      </c>
      <c r="AK17" s="18">
        <f t="shared" si="21"/>
        <v>3571.642549</v>
      </c>
      <c r="AL17" s="18">
        <f aca="true" t="shared" si="22" ref="AL17:BI17">AL40</f>
        <v>3571.642549</v>
      </c>
      <c r="AM17" s="18">
        <f t="shared" si="22"/>
        <v>3571.642549</v>
      </c>
      <c r="AN17" s="18">
        <f t="shared" si="22"/>
        <v>3571.642549</v>
      </c>
      <c r="AO17" s="18">
        <f t="shared" si="22"/>
        <v>3571.642549</v>
      </c>
      <c r="AP17" s="18">
        <f t="shared" si="22"/>
        <v>3571.642549</v>
      </c>
      <c r="AQ17" s="18">
        <f t="shared" si="22"/>
        <v>3571.642549</v>
      </c>
      <c r="AR17" s="18">
        <f t="shared" si="22"/>
        <v>3571.642549</v>
      </c>
      <c r="AS17" s="18">
        <f t="shared" si="22"/>
        <v>3571.642549</v>
      </c>
      <c r="AT17" s="18">
        <f t="shared" si="22"/>
        <v>3571.642549</v>
      </c>
      <c r="AU17" s="18">
        <f t="shared" si="22"/>
        <v>3571.642549</v>
      </c>
      <c r="AV17" s="18">
        <f t="shared" si="22"/>
        <v>3571.642549</v>
      </c>
      <c r="AW17" s="18">
        <f t="shared" si="22"/>
        <v>3571.642549</v>
      </c>
      <c r="AX17" s="18">
        <f t="shared" si="22"/>
        <v>3571.642549</v>
      </c>
      <c r="AY17" s="18">
        <f t="shared" si="22"/>
        <v>3571.642549</v>
      </c>
      <c r="AZ17" s="18">
        <f t="shared" si="22"/>
        <v>3571.642549</v>
      </c>
      <c r="BA17" s="18">
        <f t="shared" si="22"/>
        <v>3571.642549</v>
      </c>
      <c r="BB17" s="18">
        <f t="shared" si="22"/>
        <v>3571.642549</v>
      </c>
      <c r="BC17" s="18">
        <f t="shared" si="22"/>
        <v>3571.642549</v>
      </c>
      <c r="BD17" s="18">
        <f t="shared" si="22"/>
        <v>3571.642549</v>
      </c>
      <c r="BE17" s="18">
        <f t="shared" si="22"/>
        <v>3571.642549</v>
      </c>
      <c r="BF17" s="18">
        <f t="shared" si="22"/>
        <v>3571.642549</v>
      </c>
      <c r="BG17" s="18">
        <f t="shared" si="22"/>
        <v>3571.642549</v>
      </c>
      <c r="BH17" s="18">
        <f t="shared" si="22"/>
        <v>3571.642549</v>
      </c>
      <c r="BI17" s="18">
        <f t="shared" si="22"/>
        <v>3571.642549</v>
      </c>
    </row>
    <row r="18" spans="1:61" s="24" customFormat="1" ht="16.5" thickBot="1">
      <c r="A18" s="24" t="s">
        <v>62</v>
      </c>
      <c r="B18" s="25">
        <f>B243*12</f>
        <v>89.29064216518526</v>
      </c>
      <c r="C18" s="25">
        <f aca="true" t="shared" si="23" ref="C18:AK18">C243*12</f>
        <v>54.452221290255906</v>
      </c>
      <c r="D18" s="25">
        <f t="shared" si="23"/>
        <v>29.973904751989252</v>
      </c>
      <c r="E18" s="25">
        <f t="shared" si="23"/>
        <v>56.875997826060974</v>
      </c>
      <c r="F18" s="25">
        <f t="shared" si="23"/>
        <v>111.13517704761195</v>
      </c>
      <c r="G18" s="25">
        <f t="shared" si="23"/>
        <v>182.62374223612588</v>
      </c>
      <c r="H18" s="25">
        <f t="shared" si="23"/>
        <v>284.1728000030337</v>
      </c>
      <c r="I18" s="25">
        <f t="shared" si="23"/>
        <v>288.25056780275304</v>
      </c>
      <c r="J18" s="25">
        <f t="shared" si="23"/>
        <v>79.7483330340012</v>
      </c>
      <c r="K18" s="25">
        <f t="shared" si="23"/>
        <v>93.24715597362642</v>
      </c>
      <c r="L18" s="25">
        <f t="shared" si="23"/>
        <v>46.97327338669618</v>
      </c>
      <c r="M18" s="25">
        <f t="shared" si="23"/>
        <v>106.15068781285471</v>
      </c>
      <c r="N18" s="25">
        <f t="shared" si="23"/>
        <v>0</v>
      </c>
      <c r="O18" s="25">
        <f t="shared" si="23"/>
        <v>0</v>
      </c>
      <c r="P18" s="25">
        <f t="shared" si="23"/>
        <v>0</v>
      </c>
      <c r="Q18" s="25">
        <f t="shared" si="23"/>
        <v>0</v>
      </c>
      <c r="R18" s="25">
        <f t="shared" si="23"/>
        <v>0</v>
      </c>
      <c r="S18" s="25">
        <f t="shared" si="23"/>
        <v>0</v>
      </c>
      <c r="T18" s="25">
        <f t="shared" si="23"/>
        <v>0</v>
      </c>
      <c r="U18" s="25">
        <f t="shared" si="23"/>
        <v>0</v>
      </c>
      <c r="V18" s="25">
        <f t="shared" si="23"/>
        <v>0</v>
      </c>
      <c r="W18" s="25">
        <f t="shared" si="23"/>
        <v>0</v>
      </c>
      <c r="X18" s="25">
        <f t="shared" si="23"/>
        <v>0</v>
      </c>
      <c r="Y18" s="25">
        <f t="shared" si="23"/>
        <v>0</v>
      </c>
      <c r="Z18" s="25">
        <f t="shared" si="23"/>
        <v>0</v>
      </c>
      <c r="AA18" s="25">
        <f t="shared" si="23"/>
        <v>0</v>
      </c>
      <c r="AB18" s="25">
        <f t="shared" si="23"/>
        <v>0</v>
      </c>
      <c r="AC18" s="25">
        <f t="shared" si="23"/>
        <v>0</v>
      </c>
      <c r="AD18" s="25">
        <f t="shared" si="23"/>
        <v>0</v>
      </c>
      <c r="AE18" s="25">
        <f t="shared" si="23"/>
        <v>0</v>
      </c>
      <c r="AF18" s="25">
        <f t="shared" si="23"/>
        <v>0</v>
      </c>
      <c r="AG18" s="25">
        <f t="shared" si="23"/>
        <v>0</v>
      </c>
      <c r="AH18" s="25">
        <f t="shared" si="23"/>
        <v>0</v>
      </c>
      <c r="AI18" s="25">
        <f t="shared" si="23"/>
        <v>0</v>
      </c>
      <c r="AJ18" s="25">
        <f t="shared" si="23"/>
        <v>0</v>
      </c>
      <c r="AK18" s="25">
        <f t="shared" si="23"/>
        <v>0</v>
      </c>
      <c r="AL18" s="25">
        <f aca="true" t="shared" si="24" ref="AL18:BI18">AL243*12</f>
        <v>0</v>
      </c>
      <c r="AM18" s="25">
        <f t="shared" si="24"/>
        <v>0</v>
      </c>
      <c r="AN18" s="25">
        <f t="shared" si="24"/>
        <v>0</v>
      </c>
      <c r="AO18" s="25">
        <f t="shared" si="24"/>
        <v>0</v>
      </c>
      <c r="AP18" s="25">
        <f t="shared" si="24"/>
        <v>0</v>
      </c>
      <c r="AQ18" s="25">
        <f t="shared" si="24"/>
        <v>0</v>
      </c>
      <c r="AR18" s="25">
        <f t="shared" si="24"/>
        <v>0</v>
      </c>
      <c r="AS18" s="25">
        <f t="shared" si="24"/>
        <v>0</v>
      </c>
      <c r="AT18" s="25">
        <f t="shared" si="24"/>
        <v>0</v>
      </c>
      <c r="AU18" s="25">
        <f t="shared" si="24"/>
        <v>0</v>
      </c>
      <c r="AV18" s="25">
        <f t="shared" si="24"/>
        <v>0</v>
      </c>
      <c r="AW18" s="25">
        <f t="shared" si="24"/>
        <v>0</v>
      </c>
      <c r="AX18" s="25">
        <f t="shared" si="24"/>
        <v>0</v>
      </c>
      <c r="AY18" s="25">
        <f t="shared" si="24"/>
        <v>0</v>
      </c>
      <c r="AZ18" s="25">
        <f t="shared" si="24"/>
        <v>0</v>
      </c>
      <c r="BA18" s="25">
        <f t="shared" si="24"/>
        <v>0</v>
      </c>
      <c r="BB18" s="25">
        <f t="shared" si="24"/>
        <v>0</v>
      </c>
      <c r="BC18" s="25">
        <f t="shared" si="24"/>
        <v>0</v>
      </c>
      <c r="BD18" s="25">
        <f t="shared" si="24"/>
        <v>0</v>
      </c>
      <c r="BE18" s="25">
        <f t="shared" si="24"/>
        <v>0</v>
      </c>
      <c r="BF18" s="25">
        <f t="shared" si="24"/>
        <v>0</v>
      </c>
      <c r="BG18" s="25">
        <f t="shared" si="24"/>
        <v>0</v>
      </c>
      <c r="BH18" s="25">
        <f t="shared" si="24"/>
        <v>0</v>
      </c>
      <c r="BI18" s="25">
        <f t="shared" si="24"/>
        <v>0</v>
      </c>
    </row>
    <row r="19" spans="2:61" s="17" customFormat="1" ht="15.7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</row>
    <row r="20" spans="1:61" s="13" customFormat="1" ht="15.75">
      <c r="A20" s="13" t="s">
        <v>40</v>
      </c>
      <c r="B20" s="26">
        <v>1457</v>
      </c>
      <c r="C20" s="27">
        <f>B39</f>
        <v>1488</v>
      </c>
      <c r="D20" s="28">
        <f aca="true" t="shared" si="25" ref="D20:M20">C39</f>
        <v>1544.970852</v>
      </c>
      <c r="E20" s="28">
        <f t="shared" si="25"/>
        <v>1641.9933019999999</v>
      </c>
      <c r="F20" s="28">
        <f t="shared" si="25"/>
        <v>1802.1308889999998</v>
      </c>
      <c r="G20" s="28">
        <f t="shared" si="25"/>
        <v>1875.9585409999997</v>
      </c>
      <c r="H20" s="28">
        <f t="shared" si="25"/>
        <v>2079.1298534999996</v>
      </c>
      <c r="I20" s="28">
        <f t="shared" si="25"/>
        <v>2209.4242185</v>
      </c>
      <c r="J20" s="28">
        <f t="shared" si="25"/>
        <v>2450.7662895</v>
      </c>
      <c r="K20" s="28">
        <f t="shared" si="25"/>
        <v>2608.8253615</v>
      </c>
      <c r="L20" s="28">
        <f t="shared" si="25"/>
        <v>2996.716857</v>
      </c>
      <c r="M20" s="28">
        <f t="shared" si="25"/>
        <v>3257.818846</v>
      </c>
      <c r="N20" s="28">
        <f>+Detail!M39</f>
        <v>3571.642549</v>
      </c>
      <c r="O20" s="28">
        <f aca="true" t="shared" si="26" ref="O20:Y20">N39</f>
        <v>3571.642549</v>
      </c>
      <c r="P20" s="28">
        <f t="shared" si="26"/>
        <v>3571.642549</v>
      </c>
      <c r="Q20" s="28">
        <f t="shared" si="26"/>
        <v>3571.642549</v>
      </c>
      <c r="R20" s="28">
        <f t="shared" si="26"/>
        <v>3571.642549</v>
      </c>
      <c r="S20" s="28">
        <f t="shared" si="26"/>
        <v>3571.642549</v>
      </c>
      <c r="T20" s="28">
        <f t="shared" si="26"/>
        <v>3571.642549</v>
      </c>
      <c r="U20" s="28">
        <f t="shared" si="26"/>
        <v>3571.642549</v>
      </c>
      <c r="V20" s="28">
        <f t="shared" si="26"/>
        <v>3571.642549</v>
      </c>
      <c r="W20" s="28">
        <f t="shared" si="26"/>
        <v>3571.642549</v>
      </c>
      <c r="X20" s="28">
        <f t="shared" si="26"/>
        <v>3571.642549</v>
      </c>
      <c r="Y20" s="28">
        <f t="shared" si="26"/>
        <v>3571.642549</v>
      </c>
      <c r="Z20" s="28">
        <f>+Detail!Y39</f>
        <v>3571.642549</v>
      </c>
      <c r="AA20" s="28">
        <f aca="true" t="shared" si="27" ref="AA20:AK20">Z39</f>
        <v>3571.642549</v>
      </c>
      <c r="AB20" s="28">
        <f t="shared" si="27"/>
        <v>3571.642549</v>
      </c>
      <c r="AC20" s="28">
        <f t="shared" si="27"/>
        <v>3571.642549</v>
      </c>
      <c r="AD20" s="28">
        <f t="shared" si="27"/>
        <v>3571.642549</v>
      </c>
      <c r="AE20" s="28">
        <f t="shared" si="27"/>
        <v>3571.642549</v>
      </c>
      <c r="AF20" s="28">
        <f t="shared" si="27"/>
        <v>3571.642549</v>
      </c>
      <c r="AG20" s="28">
        <f t="shared" si="27"/>
        <v>3571.642549</v>
      </c>
      <c r="AH20" s="28">
        <f t="shared" si="27"/>
        <v>3571.642549</v>
      </c>
      <c r="AI20" s="28">
        <f t="shared" si="27"/>
        <v>3571.642549</v>
      </c>
      <c r="AJ20" s="28">
        <f t="shared" si="27"/>
        <v>3571.642549</v>
      </c>
      <c r="AK20" s="28">
        <f t="shared" si="27"/>
        <v>3571.642549</v>
      </c>
      <c r="AL20" s="28">
        <f aca="true" t="shared" si="28" ref="AL20:BI20">AK39</f>
        <v>3571.642549</v>
      </c>
      <c r="AM20" s="28">
        <f t="shared" si="28"/>
        <v>3571.642549</v>
      </c>
      <c r="AN20" s="28">
        <f t="shared" si="28"/>
        <v>3571.642549</v>
      </c>
      <c r="AO20" s="28">
        <f t="shared" si="28"/>
        <v>3571.642549</v>
      </c>
      <c r="AP20" s="28">
        <f t="shared" si="28"/>
        <v>3571.642549</v>
      </c>
      <c r="AQ20" s="28">
        <f t="shared" si="28"/>
        <v>3571.642549</v>
      </c>
      <c r="AR20" s="28">
        <f t="shared" si="28"/>
        <v>3571.642549</v>
      </c>
      <c r="AS20" s="28">
        <f t="shared" si="28"/>
        <v>3571.642549</v>
      </c>
      <c r="AT20" s="28">
        <f t="shared" si="28"/>
        <v>3571.642549</v>
      </c>
      <c r="AU20" s="28">
        <f t="shared" si="28"/>
        <v>3571.642549</v>
      </c>
      <c r="AV20" s="28">
        <f t="shared" si="28"/>
        <v>3571.642549</v>
      </c>
      <c r="AW20" s="28">
        <f t="shared" si="28"/>
        <v>3571.642549</v>
      </c>
      <c r="AX20" s="28">
        <f t="shared" si="28"/>
        <v>3571.642549</v>
      </c>
      <c r="AY20" s="28">
        <f t="shared" si="28"/>
        <v>3571.642549</v>
      </c>
      <c r="AZ20" s="28">
        <f t="shared" si="28"/>
        <v>3571.642549</v>
      </c>
      <c r="BA20" s="28">
        <f t="shared" si="28"/>
        <v>3571.642549</v>
      </c>
      <c r="BB20" s="28">
        <f t="shared" si="28"/>
        <v>3571.642549</v>
      </c>
      <c r="BC20" s="28">
        <f t="shared" si="28"/>
        <v>3571.642549</v>
      </c>
      <c r="BD20" s="28">
        <f t="shared" si="28"/>
        <v>3571.642549</v>
      </c>
      <c r="BE20" s="28">
        <f t="shared" si="28"/>
        <v>3571.642549</v>
      </c>
      <c r="BF20" s="28">
        <f t="shared" si="28"/>
        <v>3571.642549</v>
      </c>
      <c r="BG20" s="28">
        <f t="shared" si="28"/>
        <v>3571.642549</v>
      </c>
      <c r="BH20" s="28">
        <f t="shared" si="28"/>
        <v>3571.642549</v>
      </c>
      <c r="BI20" s="28">
        <f t="shared" si="28"/>
        <v>3571.642549</v>
      </c>
    </row>
    <row r="22" spans="1:61" s="13" customFormat="1" ht="15.75">
      <c r="A22" s="13" t="s">
        <v>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</row>
    <row r="23" spans="1:61" ht="15.75">
      <c r="A23" s="12" t="s">
        <v>147</v>
      </c>
      <c r="B23" s="11">
        <f>B49</f>
        <v>73</v>
      </c>
      <c r="C23" s="11">
        <f aca="true" t="shared" si="29" ref="C23:M23">C49</f>
        <v>104</v>
      </c>
      <c r="D23" s="11">
        <f t="shared" si="29"/>
        <v>149</v>
      </c>
      <c r="E23" s="11">
        <f t="shared" si="29"/>
        <v>216.00000000000003</v>
      </c>
      <c r="F23" s="11">
        <f t="shared" si="29"/>
        <v>149</v>
      </c>
      <c r="G23" s="11">
        <f t="shared" si="29"/>
        <v>272</v>
      </c>
      <c r="H23" s="11">
        <f t="shared" si="29"/>
        <v>201</v>
      </c>
      <c r="I23" s="11">
        <f t="shared" si="29"/>
        <v>307</v>
      </c>
      <c r="J23" s="11">
        <f t="shared" si="29"/>
        <v>241</v>
      </c>
      <c r="K23" s="11">
        <f t="shared" si="29"/>
        <v>473</v>
      </c>
      <c r="L23" s="11">
        <f t="shared" si="29"/>
        <v>216</v>
      </c>
      <c r="M23" s="11">
        <f t="shared" si="29"/>
        <v>333</v>
      </c>
      <c r="N23" s="11">
        <f aca="true" t="shared" si="30" ref="N23:Y23">N49</f>
        <v>0</v>
      </c>
      <c r="O23" s="11">
        <f t="shared" si="30"/>
        <v>0</v>
      </c>
      <c r="P23" s="11">
        <f t="shared" si="30"/>
        <v>0</v>
      </c>
      <c r="Q23" s="11">
        <f t="shared" si="30"/>
        <v>0</v>
      </c>
      <c r="R23" s="11">
        <f t="shared" si="30"/>
        <v>0</v>
      </c>
      <c r="S23" s="11">
        <f t="shared" si="30"/>
        <v>0</v>
      </c>
      <c r="T23" s="11">
        <f t="shared" si="30"/>
        <v>0</v>
      </c>
      <c r="U23" s="11">
        <f t="shared" si="30"/>
        <v>0</v>
      </c>
      <c r="V23" s="11">
        <f t="shared" si="30"/>
        <v>0</v>
      </c>
      <c r="W23" s="11">
        <f t="shared" si="30"/>
        <v>0</v>
      </c>
      <c r="X23" s="11">
        <f t="shared" si="30"/>
        <v>0</v>
      </c>
      <c r="Y23" s="11">
        <f t="shared" si="30"/>
        <v>0</v>
      </c>
      <c r="Z23" s="11">
        <f aca="true" t="shared" si="31" ref="Z23:AK23">Z49</f>
        <v>0</v>
      </c>
      <c r="AA23" s="11">
        <f t="shared" si="31"/>
        <v>0</v>
      </c>
      <c r="AB23" s="11">
        <f t="shared" si="31"/>
        <v>0</v>
      </c>
      <c r="AC23" s="11">
        <f t="shared" si="31"/>
        <v>0</v>
      </c>
      <c r="AD23" s="11">
        <f t="shared" si="31"/>
        <v>0</v>
      </c>
      <c r="AE23" s="11">
        <f t="shared" si="31"/>
        <v>0</v>
      </c>
      <c r="AF23" s="11">
        <f t="shared" si="31"/>
        <v>0</v>
      </c>
      <c r="AG23" s="11">
        <f t="shared" si="31"/>
        <v>0</v>
      </c>
      <c r="AH23" s="11">
        <f t="shared" si="31"/>
        <v>0</v>
      </c>
      <c r="AI23" s="11">
        <f t="shared" si="31"/>
        <v>0</v>
      </c>
      <c r="AJ23" s="11">
        <f t="shared" si="31"/>
        <v>0</v>
      </c>
      <c r="AK23" s="11">
        <f t="shared" si="31"/>
        <v>0</v>
      </c>
      <c r="AL23" s="11">
        <f aca="true" t="shared" si="32" ref="AL23:BI23">AL49</f>
        <v>0</v>
      </c>
      <c r="AM23" s="11">
        <f t="shared" si="32"/>
        <v>0</v>
      </c>
      <c r="AN23" s="11">
        <f t="shared" si="32"/>
        <v>0</v>
      </c>
      <c r="AO23" s="11">
        <f t="shared" si="32"/>
        <v>0</v>
      </c>
      <c r="AP23" s="11">
        <f t="shared" si="32"/>
        <v>0</v>
      </c>
      <c r="AQ23" s="11">
        <f t="shared" si="32"/>
        <v>0</v>
      </c>
      <c r="AR23" s="11">
        <f t="shared" si="32"/>
        <v>0</v>
      </c>
      <c r="AS23" s="11">
        <f t="shared" si="32"/>
        <v>0</v>
      </c>
      <c r="AT23" s="11">
        <f t="shared" si="32"/>
        <v>0</v>
      </c>
      <c r="AU23" s="11">
        <f t="shared" si="32"/>
        <v>0</v>
      </c>
      <c r="AV23" s="11">
        <f t="shared" si="32"/>
        <v>0</v>
      </c>
      <c r="AW23" s="11">
        <f t="shared" si="32"/>
        <v>0</v>
      </c>
      <c r="AX23" s="11">
        <f t="shared" si="32"/>
        <v>0</v>
      </c>
      <c r="AY23" s="11">
        <f t="shared" si="32"/>
        <v>0</v>
      </c>
      <c r="AZ23" s="11">
        <f t="shared" si="32"/>
        <v>0</v>
      </c>
      <c r="BA23" s="11">
        <f t="shared" si="32"/>
        <v>0</v>
      </c>
      <c r="BB23" s="11">
        <f t="shared" si="32"/>
        <v>0</v>
      </c>
      <c r="BC23" s="11">
        <f t="shared" si="32"/>
        <v>0</v>
      </c>
      <c r="BD23" s="11">
        <f t="shared" si="32"/>
        <v>0</v>
      </c>
      <c r="BE23" s="11">
        <f t="shared" si="32"/>
        <v>0</v>
      </c>
      <c r="BF23" s="11">
        <f t="shared" si="32"/>
        <v>0</v>
      </c>
      <c r="BG23" s="11">
        <f t="shared" si="32"/>
        <v>0</v>
      </c>
      <c r="BH23" s="11">
        <f t="shared" si="32"/>
        <v>0</v>
      </c>
      <c r="BI23" s="11">
        <f t="shared" si="32"/>
        <v>0</v>
      </c>
    </row>
    <row r="24" spans="1:61" ht="15.75">
      <c r="A24" s="12" t="s">
        <v>79</v>
      </c>
      <c r="B24" s="11">
        <f>B60</f>
        <v>1</v>
      </c>
      <c r="C24" s="11">
        <f aca="true" t="shared" si="33" ref="C24:M24">C60</f>
        <v>4.970851999999999</v>
      </c>
      <c r="D24" s="11">
        <f t="shared" si="33"/>
        <v>1.02245</v>
      </c>
      <c r="E24" s="11">
        <f t="shared" si="33"/>
        <v>5.137587000000001</v>
      </c>
      <c r="F24" s="11">
        <f t="shared" si="33"/>
        <v>6.827652000000002</v>
      </c>
      <c r="G24" s="11">
        <f t="shared" si="33"/>
        <v>8.171312499999999</v>
      </c>
      <c r="H24" s="11">
        <f t="shared" si="33"/>
        <v>7.294365000000001</v>
      </c>
      <c r="I24" s="11">
        <f t="shared" si="33"/>
        <v>19.342071</v>
      </c>
      <c r="J24" s="11">
        <f t="shared" si="33"/>
        <v>13.059071999999999</v>
      </c>
      <c r="K24" s="11">
        <f t="shared" si="33"/>
        <v>21.8914955</v>
      </c>
      <c r="L24" s="11">
        <f t="shared" si="33"/>
        <v>20.101989</v>
      </c>
      <c r="M24" s="11">
        <f t="shared" si="33"/>
        <v>78.823703</v>
      </c>
      <c r="N24" s="11">
        <f aca="true" t="shared" si="34" ref="N24:Y24">N60</f>
        <v>0</v>
      </c>
      <c r="O24" s="11">
        <f t="shared" si="34"/>
        <v>0</v>
      </c>
      <c r="P24" s="11">
        <f t="shared" si="34"/>
        <v>0</v>
      </c>
      <c r="Q24" s="11">
        <f t="shared" si="34"/>
        <v>0</v>
      </c>
      <c r="R24" s="11">
        <f t="shared" si="34"/>
        <v>0</v>
      </c>
      <c r="S24" s="11">
        <f t="shared" si="34"/>
        <v>0</v>
      </c>
      <c r="T24" s="11">
        <f t="shared" si="34"/>
        <v>0</v>
      </c>
      <c r="U24" s="11">
        <f t="shared" si="34"/>
        <v>0</v>
      </c>
      <c r="V24" s="11">
        <f t="shared" si="34"/>
        <v>0</v>
      </c>
      <c r="W24" s="11">
        <f t="shared" si="34"/>
        <v>0</v>
      </c>
      <c r="X24" s="11">
        <f t="shared" si="34"/>
        <v>0</v>
      </c>
      <c r="Y24" s="11">
        <f t="shared" si="34"/>
        <v>0</v>
      </c>
      <c r="Z24" s="11">
        <f aca="true" t="shared" si="35" ref="Z24:AK24">Z60</f>
        <v>0</v>
      </c>
      <c r="AA24" s="11">
        <f t="shared" si="35"/>
        <v>0</v>
      </c>
      <c r="AB24" s="11">
        <f t="shared" si="35"/>
        <v>0</v>
      </c>
      <c r="AC24" s="11">
        <f t="shared" si="35"/>
        <v>0</v>
      </c>
      <c r="AD24" s="11">
        <f t="shared" si="35"/>
        <v>0</v>
      </c>
      <c r="AE24" s="11">
        <f t="shared" si="35"/>
        <v>0</v>
      </c>
      <c r="AF24" s="11">
        <f t="shared" si="35"/>
        <v>0</v>
      </c>
      <c r="AG24" s="11">
        <f t="shared" si="35"/>
        <v>0</v>
      </c>
      <c r="AH24" s="11">
        <f t="shared" si="35"/>
        <v>0</v>
      </c>
      <c r="AI24" s="11">
        <f t="shared" si="35"/>
        <v>0</v>
      </c>
      <c r="AJ24" s="11">
        <f t="shared" si="35"/>
        <v>0</v>
      </c>
      <c r="AK24" s="11">
        <f t="shared" si="35"/>
        <v>0</v>
      </c>
      <c r="AL24" s="11">
        <f aca="true" t="shared" si="36" ref="AL24:BI24">AL60</f>
        <v>0</v>
      </c>
      <c r="AM24" s="11">
        <f t="shared" si="36"/>
        <v>0</v>
      </c>
      <c r="AN24" s="11">
        <f t="shared" si="36"/>
        <v>0</v>
      </c>
      <c r="AO24" s="11">
        <f t="shared" si="36"/>
        <v>0</v>
      </c>
      <c r="AP24" s="11">
        <f t="shared" si="36"/>
        <v>0</v>
      </c>
      <c r="AQ24" s="11">
        <f t="shared" si="36"/>
        <v>0</v>
      </c>
      <c r="AR24" s="11">
        <f t="shared" si="36"/>
        <v>0</v>
      </c>
      <c r="AS24" s="11">
        <f t="shared" si="36"/>
        <v>0</v>
      </c>
      <c r="AT24" s="11">
        <f t="shared" si="36"/>
        <v>0</v>
      </c>
      <c r="AU24" s="11">
        <f t="shared" si="36"/>
        <v>0</v>
      </c>
      <c r="AV24" s="11">
        <f t="shared" si="36"/>
        <v>0</v>
      </c>
      <c r="AW24" s="11">
        <f t="shared" si="36"/>
        <v>0</v>
      </c>
      <c r="AX24" s="11">
        <f t="shared" si="36"/>
        <v>0</v>
      </c>
      <c r="AY24" s="11">
        <f t="shared" si="36"/>
        <v>0</v>
      </c>
      <c r="AZ24" s="11">
        <f t="shared" si="36"/>
        <v>0</v>
      </c>
      <c r="BA24" s="11">
        <f t="shared" si="36"/>
        <v>0</v>
      </c>
      <c r="BB24" s="11">
        <f t="shared" si="36"/>
        <v>0</v>
      </c>
      <c r="BC24" s="11">
        <f t="shared" si="36"/>
        <v>0</v>
      </c>
      <c r="BD24" s="11">
        <f t="shared" si="36"/>
        <v>0</v>
      </c>
      <c r="BE24" s="11">
        <f t="shared" si="36"/>
        <v>0</v>
      </c>
      <c r="BF24" s="11">
        <f t="shared" si="36"/>
        <v>0</v>
      </c>
      <c r="BG24" s="11">
        <f t="shared" si="36"/>
        <v>0</v>
      </c>
      <c r="BH24" s="11">
        <f t="shared" si="36"/>
        <v>0</v>
      </c>
      <c r="BI24" s="11">
        <f t="shared" si="36"/>
        <v>0</v>
      </c>
    </row>
    <row r="25" spans="1:61" ht="15.75">
      <c r="A25" s="12" t="s">
        <v>63</v>
      </c>
      <c r="B25" s="11">
        <f>+B72</f>
        <v>0</v>
      </c>
      <c r="C25" s="11">
        <f aca="true" t="shared" si="37" ref="C25:M25">+C72</f>
        <v>0</v>
      </c>
      <c r="D25" s="11">
        <f t="shared" si="37"/>
        <v>0</v>
      </c>
      <c r="E25" s="11">
        <f t="shared" si="37"/>
        <v>0</v>
      </c>
      <c r="F25" s="11">
        <f t="shared" si="37"/>
        <v>0</v>
      </c>
      <c r="G25" s="11">
        <f t="shared" si="37"/>
        <v>0</v>
      </c>
      <c r="H25" s="11">
        <f t="shared" si="37"/>
        <v>0</v>
      </c>
      <c r="I25" s="11">
        <f t="shared" si="37"/>
        <v>0</v>
      </c>
      <c r="J25" s="11">
        <f t="shared" si="37"/>
        <v>0</v>
      </c>
      <c r="K25" s="11">
        <f t="shared" si="37"/>
        <v>0</v>
      </c>
      <c r="L25" s="11">
        <f t="shared" si="37"/>
        <v>136</v>
      </c>
      <c r="M25" s="11">
        <f t="shared" si="37"/>
        <v>8</v>
      </c>
      <c r="N25" s="11">
        <f aca="true" t="shared" si="38" ref="N25:Y25">+N72</f>
        <v>0</v>
      </c>
      <c r="O25" s="11">
        <f t="shared" si="38"/>
        <v>0</v>
      </c>
      <c r="P25" s="11">
        <f t="shared" si="38"/>
        <v>0</v>
      </c>
      <c r="Q25" s="11">
        <f t="shared" si="38"/>
        <v>0</v>
      </c>
      <c r="R25" s="11">
        <f t="shared" si="38"/>
        <v>0</v>
      </c>
      <c r="S25" s="11">
        <f t="shared" si="38"/>
        <v>0</v>
      </c>
      <c r="T25" s="11">
        <f t="shared" si="38"/>
        <v>0</v>
      </c>
      <c r="U25" s="11">
        <f t="shared" si="38"/>
        <v>0</v>
      </c>
      <c r="V25" s="11">
        <f t="shared" si="38"/>
        <v>0</v>
      </c>
      <c r="W25" s="11">
        <f t="shared" si="38"/>
        <v>0</v>
      </c>
      <c r="X25" s="11">
        <f t="shared" si="38"/>
        <v>0</v>
      </c>
      <c r="Y25" s="11">
        <f t="shared" si="38"/>
        <v>0</v>
      </c>
      <c r="Z25" s="11">
        <f aca="true" t="shared" si="39" ref="Z25:AK25">+Z72</f>
        <v>0</v>
      </c>
      <c r="AA25" s="11">
        <f t="shared" si="39"/>
        <v>0</v>
      </c>
      <c r="AB25" s="11">
        <f t="shared" si="39"/>
        <v>0</v>
      </c>
      <c r="AC25" s="11">
        <f t="shared" si="39"/>
        <v>0</v>
      </c>
      <c r="AD25" s="11">
        <f t="shared" si="39"/>
        <v>0</v>
      </c>
      <c r="AE25" s="11">
        <f t="shared" si="39"/>
        <v>0</v>
      </c>
      <c r="AF25" s="11">
        <f t="shared" si="39"/>
        <v>0</v>
      </c>
      <c r="AG25" s="11">
        <f t="shared" si="39"/>
        <v>0</v>
      </c>
      <c r="AH25" s="11">
        <f t="shared" si="39"/>
        <v>0</v>
      </c>
      <c r="AI25" s="11">
        <f t="shared" si="39"/>
        <v>0</v>
      </c>
      <c r="AJ25" s="11">
        <f t="shared" si="39"/>
        <v>0</v>
      </c>
      <c r="AK25" s="11">
        <f t="shared" si="39"/>
        <v>0</v>
      </c>
      <c r="AL25" s="11">
        <f aca="true" t="shared" si="40" ref="AL25:BI25">+AL72</f>
        <v>0</v>
      </c>
      <c r="AM25" s="11">
        <f t="shared" si="40"/>
        <v>0</v>
      </c>
      <c r="AN25" s="11">
        <f t="shared" si="40"/>
        <v>0</v>
      </c>
      <c r="AO25" s="11">
        <f t="shared" si="40"/>
        <v>0</v>
      </c>
      <c r="AP25" s="11">
        <f t="shared" si="40"/>
        <v>0</v>
      </c>
      <c r="AQ25" s="11">
        <f t="shared" si="40"/>
        <v>0</v>
      </c>
      <c r="AR25" s="11">
        <f t="shared" si="40"/>
        <v>0</v>
      </c>
      <c r="AS25" s="11">
        <f t="shared" si="40"/>
        <v>0</v>
      </c>
      <c r="AT25" s="11">
        <f t="shared" si="40"/>
        <v>0</v>
      </c>
      <c r="AU25" s="11">
        <f t="shared" si="40"/>
        <v>0</v>
      </c>
      <c r="AV25" s="11">
        <f t="shared" si="40"/>
        <v>0</v>
      </c>
      <c r="AW25" s="11">
        <f t="shared" si="40"/>
        <v>0</v>
      </c>
      <c r="AX25" s="11">
        <f t="shared" si="40"/>
        <v>0</v>
      </c>
      <c r="AY25" s="11">
        <f t="shared" si="40"/>
        <v>0</v>
      </c>
      <c r="AZ25" s="11">
        <f t="shared" si="40"/>
        <v>0</v>
      </c>
      <c r="BA25" s="11">
        <f t="shared" si="40"/>
        <v>0</v>
      </c>
      <c r="BB25" s="11">
        <f t="shared" si="40"/>
        <v>0</v>
      </c>
      <c r="BC25" s="11">
        <f t="shared" si="40"/>
        <v>0</v>
      </c>
      <c r="BD25" s="11">
        <f t="shared" si="40"/>
        <v>0</v>
      </c>
      <c r="BE25" s="11">
        <f t="shared" si="40"/>
        <v>0</v>
      </c>
      <c r="BF25" s="11">
        <f t="shared" si="40"/>
        <v>0</v>
      </c>
      <c r="BG25" s="11">
        <f t="shared" si="40"/>
        <v>0</v>
      </c>
      <c r="BH25" s="11">
        <f t="shared" si="40"/>
        <v>0</v>
      </c>
      <c r="BI25" s="11">
        <f t="shared" si="40"/>
        <v>0</v>
      </c>
    </row>
    <row r="26" spans="1:61" ht="15.75">
      <c r="A26" s="12" t="s">
        <v>111</v>
      </c>
      <c r="B26" s="11">
        <f>+B82</f>
        <v>0</v>
      </c>
      <c r="C26" s="11">
        <f aca="true" t="shared" si="41" ref="C26:BI26">+C82</f>
        <v>0</v>
      </c>
      <c r="D26" s="11">
        <f t="shared" si="41"/>
        <v>0</v>
      </c>
      <c r="E26" s="11">
        <f t="shared" si="41"/>
        <v>0</v>
      </c>
      <c r="F26" s="11">
        <f t="shared" si="41"/>
        <v>0</v>
      </c>
      <c r="G26" s="11">
        <f t="shared" si="41"/>
        <v>0</v>
      </c>
      <c r="H26" s="11">
        <f t="shared" si="41"/>
        <v>0</v>
      </c>
      <c r="I26" s="11">
        <f t="shared" si="41"/>
        <v>0</v>
      </c>
      <c r="J26" s="11">
        <f t="shared" si="41"/>
        <v>0</v>
      </c>
      <c r="K26" s="11">
        <f t="shared" si="41"/>
        <v>0</v>
      </c>
      <c r="L26" s="11">
        <f t="shared" si="41"/>
        <v>0</v>
      </c>
      <c r="M26" s="11">
        <f t="shared" si="41"/>
        <v>0</v>
      </c>
      <c r="N26" s="11">
        <f t="shared" si="41"/>
        <v>0</v>
      </c>
      <c r="O26" s="11">
        <f t="shared" si="41"/>
        <v>0</v>
      </c>
      <c r="P26" s="11">
        <f t="shared" si="41"/>
        <v>0</v>
      </c>
      <c r="Q26" s="11">
        <f t="shared" si="41"/>
        <v>0</v>
      </c>
      <c r="R26" s="11">
        <f t="shared" si="41"/>
        <v>0</v>
      </c>
      <c r="S26" s="11">
        <f t="shared" si="41"/>
        <v>0</v>
      </c>
      <c r="T26" s="11">
        <f t="shared" si="41"/>
        <v>0</v>
      </c>
      <c r="U26" s="11">
        <f t="shared" si="41"/>
        <v>0</v>
      </c>
      <c r="V26" s="11">
        <f t="shared" si="41"/>
        <v>0</v>
      </c>
      <c r="W26" s="11">
        <f t="shared" si="41"/>
        <v>0</v>
      </c>
      <c r="X26" s="11">
        <f t="shared" si="41"/>
        <v>0</v>
      </c>
      <c r="Y26" s="11">
        <f t="shared" si="41"/>
        <v>0</v>
      </c>
      <c r="Z26" s="11">
        <f t="shared" si="41"/>
        <v>0</v>
      </c>
      <c r="AA26" s="11">
        <f t="shared" si="41"/>
        <v>0</v>
      </c>
      <c r="AB26" s="11">
        <f t="shared" si="41"/>
        <v>0</v>
      </c>
      <c r="AC26" s="11">
        <f t="shared" si="41"/>
        <v>0</v>
      </c>
      <c r="AD26" s="11">
        <f t="shared" si="41"/>
        <v>0</v>
      </c>
      <c r="AE26" s="11">
        <f t="shared" si="41"/>
        <v>0</v>
      </c>
      <c r="AF26" s="11">
        <f t="shared" si="41"/>
        <v>0</v>
      </c>
      <c r="AG26" s="11">
        <f t="shared" si="41"/>
        <v>0</v>
      </c>
      <c r="AH26" s="11">
        <f t="shared" si="41"/>
        <v>0</v>
      </c>
      <c r="AI26" s="11">
        <f t="shared" si="41"/>
        <v>0</v>
      </c>
      <c r="AJ26" s="11">
        <f t="shared" si="41"/>
        <v>0</v>
      </c>
      <c r="AK26" s="11">
        <f t="shared" si="41"/>
        <v>0</v>
      </c>
      <c r="AL26" s="11">
        <f t="shared" si="41"/>
        <v>0</v>
      </c>
      <c r="AM26" s="11">
        <f t="shared" si="41"/>
        <v>0</v>
      </c>
      <c r="AN26" s="11">
        <f t="shared" si="41"/>
        <v>0</v>
      </c>
      <c r="AO26" s="11">
        <f t="shared" si="41"/>
        <v>0</v>
      </c>
      <c r="AP26" s="11">
        <f t="shared" si="41"/>
        <v>0</v>
      </c>
      <c r="AQ26" s="11">
        <f t="shared" si="41"/>
        <v>0</v>
      </c>
      <c r="AR26" s="11">
        <f t="shared" si="41"/>
        <v>0</v>
      </c>
      <c r="AS26" s="11">
        <f t="shared" si="41"/>
        <v>0</v>
      </c>
      <c r="AT26" s="11">
        <f t="shared" si="41"/>
        <v>0</v>
      </c>
      <c r="AU26" s="11">
        <f t="shared" si="41"/>
        <v>0</v>
      </c>
      <c r="AV26" s="11">
        <f t="shared" si="41"/>
        <v>0</v>
      </c>
      <c r="AW26" s="11">
        <f t="shared" si="41"/>
        <v>0</v>
      </c>
      <c r="AX26" s="11">
        <f t="shared" si="41"/>
        <v>0</v>
      </c>
      <c r="AY26" s="11">
        <f t="shared" si="41"/>
        <v>0</v>
      </c>
      <c r="AZ26" s="11">
        <f t="shared" si="41"/>
        <v>0</v>
      </c>
      <c r="BA26" s="11">
        <f t="shared" si="41"/>
        <v>0</v>
      </c>
      <c r="BB26" s="11">
        <f t="shared" si="41"/>
        <v>0</v>
      </c>
      <c r="BC26" s="11">
        <f t="shared" si="41"/>
        <v>0</v>
      </c>
      <c r="BD26" s="11">
        <f t="shared" si="41"/>
        <v>0</v>
      </c>
      <c r="BE26" s="11">
        <f t="shared" si="41"/>
        <v>0</v>
      </c>
      <c r="BF26" s="11">
        <f t="shared" si="41"/>
        <v>0</v>
      </c>
      <c r="BG26" s="11">
        <f t="shared" si="41"/>
        <v>0</v>
      </c>
      <c r="BH26" s="11">
        <f t="shared" si="41"/>
        <v>0</v>
      </c>
      <c r="BI26" s="11">
        <f t="shared" si="41"/>
        <v>0</v>
      </c>
    </row>
    <row r="27" spans="1:61" ht="15.75">
      <c r="A27" s="12" t="s">
        <v>109</v>
      </c>
      <c r="B27" s="11">
        <f>+B93</f>
        <v>0</v>
      </c>
      <c r="C27" s="11">
        <f aca="true" t="shared" si="42" ref="C27:BI27">+C93</f>
        <v>0</v>
      </c>
      <c r="D27" s="11">
        <f t="shared" si="42"/>
        <v>0</v>
      </c>
      <c r="E27" s="11">
        <f t="shared" si="42"/>
        <v>0</v>
      </c>
      <c r="F27" s="11">
        <f t="shared" si="42"/>
        <v>0</v>
      </c>
      <c r="G27" s="11">
        <f t="shared" si="42"/>
        <v>0</v>
      </c>
      <c r="H27" s="11">
        <f t="shared" si="42"/>
        <v>0</v>
      </c>
      <c r="I27" s="11">
        <f t="shared" si="42"/>
        <v>0</v>
      </c>
      <c r="J27" s="11">
        <f t="shared" si="42"/>
        <v>0</v>
      </c>
      <c r="K27" s="11">
        <f t="shared" si="42"/>
        <v>0</v>
      </c>
      <c r="L27" s="11">
        <f t="shared" si="42"/>
        <v>0</v>
      </c>
      <c r="M27" s="11">
        <f t="shared" si="42"/>
        <v>0</v>
      </c>
      <c r="N27" s="11">
        <f t="shared" si="42"/>
        <v>0</v>
      </c>
      <c r="O27" s="11">
        <f t="shared" si="42"/>
        <v>0</v>
      </c>
      <c r="P27" s="11">
        <f t="shared" si="42"/>
        <v>0</v>
      </c>
      <c r="Q27" s="11">
        <f t="shared" si="42"/>
        <v>0</v>
      </c>
      <c r="R27" s="11">
        <f t="shared" si="42"/>
        <v>0</v>
      </c>
      <c r="S27" s="11">
        <f t="shared" si="42"/>
        <v>0</v>
      </c>
      <c r="T27" s="11">
        <f t="shared" si="42"/>
        <v>0</v>
      </c>
      <c r="U27" s="11">
        <f t="shared" si="42"/>
        <v>0</v>
      </c>
      <c r="V27" s="11">
        <f t="shared" si="42"/>
        <v>0</v>
      </c>
      <c r="W27" s="11">
        <f t="shared" si="42"/>
        <v>0</v>
      </c>
      <c r="X27" s="11">
        <f t="shared" si="42"/>
        <v>0</v>
      </c>
      <c r="Y27" s="11">
        <f t="shared" si="42"/>
        <v>0</v>
      </c>
      <c r="Z27" s="11">
        <f t="shared" si="42"/>
        <v>0</v>
      </c>
      <c r="AA27" s="11">
        <f t="shared" si="42"/>
        <v>0</v>
      </c>
      <c r="AB27" s="11">
        <f t="shared" si="42"/>
        <v>0</v>
      </c>
      <c r="AC27" s="11">
        <f t="shared" si="42"/>
        <v>0</v>
      </c>
      <c r="AD27" s="11">
        <f t="shared" si="42"/>
        <v>0</v>
      </c>
      <c r="AE27" s="11">
        <f t="shared" si="42"/>
        <v>0</v>
      </c>
      <c r="AF27" s="11">
        <f t="shared" si="42"/>
        <v>0</v>
      </c>
      <c r="AG27" s="11">
        <f t="shared" si="42"/>
        <v>0</v>
      </c>
      <c r="AH27" s="11">
        <f t="shared" si="42"/>
        <v>0</v>
      </c>
      <c r="AI27" s="11">
        <f t="shared" si="42"/>
        <v>0</v>
      </c>
      <c r="AJ27" s="11">
        <f t="shared" si="42"/>
        <v>0</v>
      </c>
      <c r="AK27" s="11">
        <f t="shared" si="42"/>
        <v>0</v>
      </c>
      <c r="AL27" s="11">
        <f t="shared" si="42"/>
        <v>0</v>
      </c>
      <c r="AM27" s="11">
        <f t="shared" si="42"/>
        <v>0</v>
      </c>
      <c r="AN27" s="11">
        <f t="shared" si="42"/>
        <v>0</v>
      </c>
      <c r="AO27" s="11">
        <f t="shared" si="42"/>
        <v>0</v>
      </c>
      <c r="AP27" s="11">
        <f t="shared" si="42"/>
        <v>0</v>
      </c>
      <c r="AQ27" s="11">
        <f t="shared" si="42"/>
        <v>0</v>
      </c>
      <c r="AR27" s="11">
        <f t="shared" si="42"/>
        <v>0</v>
      </c>
      <c r="AS27" s="11">
        <f t="shared" si="42"/>
        <v>0</v>
      </c>
      <c r="AT27" s="11">
        <f t="shared" si="42"/>
        <v>0</v>
      </c>
      <c r="AU27" s="11">
        <f t="shared" si="42"/>
        <v>0</v>
      </c>
      <c r="AV27" s="11">
        <f t="shared" si="42"/>
        <v>0</v>
      </c>
      <c r="AW27" s="11">
        <f t="shared" si="42"/>
        <v>0</v>
      </c>
      <c r="AX27" s="11">
        <f t="shared" si="42"/>
        <v>0</v>
      </c>
      <c r="AY27" s="11">
        <f t="shared" si="42"/>
        <v>0</v>
      </c>
      <c r="AZ27" s="11">
        <f t="shared" si="42"/>
        <v>0</v>
      </c>
      <c r="BA27" s="11">
        <f t="shared" si="42"/>
        <v>0</v>
      </c>
      <c r="BB27" s="11">
        <f t="shared" si="42"/>
        <v>0</v>
      </c>
      <c r="BC27" s="11">
        <f t="shared" si="42"/>
        <v>0</v>
      </c>
      <c r="BD27" s="11">
        <f t="shared" si="42"/>
        <v>0</v>
      </c>
      <c r="BE27" s="11">
        <f t="shared" si="42"/>
        <v>0</v>
      </c>
      <c r="BF27" s="11">
        <f t="shared" si="42"/>
        <v>0</v>
      </c>
      <c r="BG27" s="11">
        <f t="shared" si="42"/>
        <v>0</v>
      </c>
      <c r="BH27" s="11">
        <f t="shared" si="42"/>
        <v>0</v>
      </c>
      <c r="BI27" s="11">
        <f t="shared" si="42"/>
        <v>0</v>
      </c>
    </row>
    <row r="28" spans="1:61" ht="15.75">
      <c r="A28" s="12" t="s">
        <v>57</v>
      </c>
      <c r="B28" s="11">
        <f>+B103</f>
        <v>0</v>
      </c>
      <c r="C28" s="11">
        <f aca="true" t="shared" si="43" ref="C28:M28">+C103</f>
        <v>0</v>
      </c>
      <c r="D28" s="11">
        <f t="shared" si="43"/>
        <v>0</v>
      </c>
      <c r="E28" s="11">
        <f t="shared" si="43"/>
        <v>0</v>
      </c>
      <c r="F28" s="11">
        <f t="shared" si="43"/>
        <v>0</v>
      </c>
      <c r="G28" s="11">
        <f t="shared" si="43"/>
        <v>0</v>
      </c>
      <c r="H28" s="11">
        <f t="shared" si="43"/>
        <v>0</v>
      </c>
      <c r="I28" s="11">
        <f t="shared" si="43"/>
        <v>0</v>
      </c>
      <c r="J28" s="11">
        <f t="shared" si="43"/>
        <v>0</v>
      </c>
      <c r="K28" s="11">
        <f t="shared" si="43"/>
        <v>0</v>
      </c>
      <c r="L28" s="11">
        <f t="shared" si="43"/>
        <v>0</v>
      </c>
      <c r="M28" s="11">
        <f t="shared" si="43"/>
        <v>0</v>
      </c>
      <c r="N28" s="11">
        <f aca="true" t="shared" si="44" ref="N28:Y28">+N103</f>
        <v>0</v>
      </c>
      <c r="O28" s="11">
        <f t="shared" si="44"/>
        <v>0</v>
      </c>
      <c r="P28" s="11">
        <f t="shared" si="44"/>
        <v>0</v>
      </c>
      <c r="Q28" s="11">
        <f t="shared" si="44"/>
        <v>0</v>
      </c>
      <c r="R28" s="11">
        <f t="shared" si="44"/>
        <v>0</v>
      </c>
      <c r="S28" s="11">
        <f t="shared" si="44"/>
        <v>0</v>
      </c>
      <c r="T28" s="11">
        <f t="shared" si="44"/>
        <v>0</v>
      </c>
      <c r="U28" s="11">
        <f t="shared" si="44"/>
        <v>0</v>
      </c>
      <c r="V28" s="11">
        <f t="shared" si="44"/>
        <v>0</v>
      </c>
      <c r="W28" s="11">
        <f t="shared" si="44"/>
        <v>0</v>
      </c>
      <c r="X28" s="11">
        <f t="shared" si="44"/>
        <v>0</v>
      </c>
      <c r="Y28" s="11">
        <f t="shared" si="44"/>
        <v>0</v>
      </c>
      <c r="Z28" s="11">
        <f aca="true" t="shared" si="45" ref="Z28:AK28">+Z103</f>
        <v>0</v>
      </c>
      <c r="AA28" s="11">
        <f t="shared" si="45"/>
        <v>0</v>
      </c>
      <c r="AB28" s="11">
        <f t="shared" si="45"/>
        <v>0</v>
      </c>
      <c r="AC28" s="11">
        <f t="shared" si="45"/>
        <v>0</v>
      </c>
      <c r="AD28" s="11">
        <f t="shared" si="45"/>
        <v>0</v>
      </c>
      <c r="AE28" s="11">
        <f t="shared" si="45"/>
        <v>0</v>
      </c>
      <c r="AF28" s="11">
        <f t="shared" si="45"/>
        <v>0</v>
      </c>
      <c r="AG28" s="11">
        <f t="shared" si="45"/>
        <v>0</v>
      </c>
      <c r="AH28" s="11">
        <f t="shared" si="45"/>
        <v>0</v>
      </c>
      <c r="AI28" s="11">
        <f t="shared" si="45"/>
        <v>0</v>
      </c>
      <c r="AJ28" s="11">
        <f t="shared" si="45"/>
        <v>0</v>
      </c>
      <c r="AK28" s="11">
        <f t="shared" si="45"/>
        <v>0</v>
      </c>
      <c r="AL28" s="11">
        <f aca="true" t="shared" si="46" ref="AL28:BI28">+AL103</f>
        <v>0</v>
      </c>
      <c r="AM28" s="11">
        <f t="shared" si="46"/>
        <v>0</v>
      </c>
      <c r="AN28" s="11">
        <f t="shared" si="46"/>
        <v>0</v>
      </c>
      <c r="AO28" s="11">
        <f t="shared" si="46"/>
        <v>0</v>
      </c>
      <c r="AP28" s="11">
        <f t="shared" si="46"/>
        <v>0</v>
      </c>
      <c r="AQ28" s="11">
        <f t="shared" si="46"/>
        <v>0</v>
      </c>
      <c r="AR28" s="11">
        <f t="shared" si="46"/>
        <v>0</v>
      </c>
      <c r="AS28" s="11">
        <f t="shared" si="46"/>
        <v>0</v>
      </c>
      <c r="AT28" s="11">
        <f t="shared" si="46"/>
        <v>0</v>
      </c>
      <c r="AU28" s="11">
        <f t="shared" si="46"/>
        <v>0</v>
      </c>
      <c r="AV28" s="11">
        <f t="shared" si="46"/>
        <v>0</v>
      </c>
      <c r="AW28" s="11">
        <f t="shared" si="46"/>
        <v>0</v>
      </c>
      <c r="AX28" s="11">
        <f t="shared" si="46"/>
        <v>0</v>
      </c>
      <c r="AY28" s="11">
        <f t="shared" si="46"/>
        <v>0</v>
      </c>
      <c r="AZ28" s="11">
        <f t="shared" si="46"/>
        <v>0</v>
      </c>
      <c r="BA28" s="11">
        <f t="shared" si="46"/>
        <v>0</v>
      </c>
      <c r="BB28" s="11">
        <f t="shared" si="46"/>
        <v>0</v>
      </c>
      <c r="BC28" s="11">
        <f t="shared" si="46"/>
        <v>0</v>
      </c>
      <c r="BD28" s="11">
        <f t="shared" si="46"/>
        <v>0</v>
      </c>
      <c r="BE28" s="11">
        <f t="shared" si="46"/>
        <v>0</v>
      </c>
      <c r="BF28" s="11">
        <f t="shared" si="46"/>
        <v>0</v>
      </c>
      <c r="BG28" s="11">
        <f t="shared" si="46"/>
        <v>0</v>
      </c>
      <c r="BH28" s="11">
        <f t="shared" si="46"/>
        <v>0</v>
      </c>
      <c r="BI28" s="11">
        <f t="shared" si="46"/>
        <v>0</v>
      </c>
    </row>
    <row r="29" spans="1:61" s="13" customFormat="1" ht="15.75">
      <c r="A29" s="13" t="s">
        <v>114</v>
      </c>
      <c r="B29" s="28">
        <f>SUM(B23:B28)</f>
        <v>74</v>
      </c>
      <c r="C29" s="28">
        <f aca="true" t="shared" si="47" ref="C29:M29">SUM(C23:C28)</f>
        <v>108.970852</v>
      </c>
      <c r="D29" s="28">
        <f t="shared" si="47"/>
        <v>150.02245</v>
      </c>
      <c r="E29" s="28">
        <f t="shared" si="47"/>
        <v>221.13758700000002</v>
      </c>
      <c r="F29" s="28">
        <f t="shared" si="47"/>
        <v>155.827652</v>
      </c>
      <c r="G29" s="28">
        <f t="shared" si="47"/>
        <v>280.1713125</v>
      </c>
      <c r="H29" s="28">
        <f t="shared" si="47"/>
        <v>208.294365</v>
      </c>
      <c r="I29" s="28">
        <f t="shared" si="47"/>
        <v>326.342071</v>
      </c>
      <c r="J29" s="28">
        <f t="shared" si="47"/>
        <v>254.059072</v>
      </c>
      <c r="K29" s="28">
        <f t="shared" si="47"/>
        <v>494.8914955</v>
      </c>
      <c r="L29" s="28">
        <f t="shared" si="47"/>
        <v>372.101989</v>
      </c>
      <c r="M29" s="28">
        <f t="shared" si="47"/>
        <v>419.823703</v>
      </c>
      <c r="N29" s="28">
        <f aca="true" t="shared" si="48" ref="N29:AK29">SUM(N23:N28)</f>
        <v>0</v>
      </c>
      <c r="O29" s="28">
        <f t="shared" si="48"/>
        <v>0</v>
      </c>
      <c r="P29" s="28">
        <f t="shared" si="48"/>
        <v>0</v>
      </c>
      <c r="Q29" s="28">
        <f t="shared" si="48"/>
        <v>0</v>
      </c>
      <c r="R29" s="28">
        <f t="shared" si="48"/>
        <v>0</v>
      </c>
      <c r="S29" s="28">
        <f t="shared" si="48"/>
        <v>0</v>
      </c>
      <c r="T29" s="28">
        <f t="shared" si="48"/>
        <v>0</v>
      </c>
      <c r="U29" s="28">
        <f t="shared" si="48"/>
        <v>0</v>
      </c>
      <c r="V29" s="28">
        <f t="shared" si="48"/>
        <v>0</v>
      </c>
      <c r="W29" s="28">
        <f t="shared" si="48"/>
        <v>0</v>
      </c>
      <c r="X29" s="28">
        <f t="shared" si="48"/>
        <v>0</v>
      </c>
      <c r="Y29" s="28">
        <f t="shared" si="48"/>
        <v>0</v>
      </c>
      <c r="Z29" s="28">
        <f t="shared" si="48"/>
        <v>0</v>
      </c>
      <c r="AA29" s="28">
        <f t="shared" si="48"/>
        <v>0</v>
      </c>
      <c r="AB29" s="28">
        <f t="shared" si="48"/>
        <v>0</v>
      </c>
      <c r="AC29" s="28">
        <f t="shared" si="48"/>
        <v>0</v>
      </c>
      <c r="AD29" s="28">
        <f t="shared" si="48"/>
        <v>0</v>
      </c>
      <c r="AE29" s="28">
        <f t="shared" si="48"/>
        <v>0</v>
      </c>
      <c r="AF29" s="28">
        <f t="shared" si="48"/>
        <v>0</v>
      </c>
      <c r="AG29" s="28">
        <f t="shared" si="48"/>
        <v>0</v>
      </c>
      <c r="AH29" s="28">
        <f t="shared" si="48"/>
        <v>0</v>
      </c>
      <c r="AI29" s="28">
        <f t="shared" si="48"/>
        <v>0</v>
      </c>
      <c r="AJ29" s="28">
        <f t="shared" si="48"/>
        <v>0</v>
      </c>
      <c r="AK29" s="28">
        <f t="shared" si="48"/>
        <v>0</v>
      </c>
      <c r="AL29" s="28">
        <f aca="true" t="shared" si="49" ref="AL29:BI29">SUM(AL23:AL28)</f>
        <v>0</v>
      </c>
      <c r="AM29" s="28">
        <f t="shared" si="49"/>
        <v>0</v>
      </c>
      <c r="AN29" s="28">
        <f t="shared" si="49"/>
        <v>0</v>
      </c>
      <c r="AO29" s="28">
        <f t="shared" si="49"/>
        <v>0</v>
      </c>
      <c r="AP29" s="28">
        <f t="shared" si="49"/>
        <v>0</v>
      </c>
      <c r="AQ29" s="28">
        <f t="shared" si="49"/>
        <v>0</v>
      </c>
      <c r="AR29" s="28">
        <f t="shared" si="49"/>
        <v>0</v>
      </c>
      <c r="AS29" s="28">
        <f t="shared" si="49"/>
        <v>0</v>
      </c>
      <c r="AT29" s="28">
        <f t="shared" si="49"/>
        <v>0</v>
      </c>
      <c r="AU29" s="28">
        <f t="shared" si="49"/>
        <v>0</v>
      </c>
      <c r="AV29" s="28">
        <f t="shared" si="49"/>
        <v>0</v>
      </c>
      <c r="AW29" s="28">
        <f t="shared" si="49"/>
        <v>0</v>
      </c>
      <c r="AX29" s="28">
        <f t="shared" si="49"/>
        <v>0</v>
      </c>
      <c r="AY29" s="28">
        <f t="shared" si="49"/>
        <v>0</v>
      </c>
      <c r="AZ29" s="28">
        <f t="shared" si="49"/>
        <v>0</v>
      </c>
      <c r="BA29" s="28">
        <f t="shared" si="49"/>
        <v>0</v>
      </c>
      <c r="BB29" s="28">
        <f t="shared" si="49"/>
        <v>0</v>
      </c>
      <c r="BC29" s="28">
        <f t="shared" si="49"/>
        <v>0</v>
      </c>
      <c r="BD29" s="28">
        <f t="shared" si="49"/>
        <v>0</v>
      </c>
      <c r="BE29" s="28">
        <f t="shared" si="49"/>
        <v>0</v>
      </c>
      <c r="BF29" s="28">
        <f t="shared" si="49"/>
        <v>0</v>
      </c>
      <c r="BG29" s="28">
        <f t="shared" si="49"/>
        <v>0</v>
      </c>
      <c r="BH29" s="28">
        <f t="shared" si="49"/>
        <v>0</v>
      </c>
      <c r="BI29" s="28">
        <f t="shared" si="49"/>
        <v>0</v>
      </c>
    </row>
    <row r="30" spans="2:61" s="13" customFormat="1" ht="15.7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</row>
    <row r="31" spans="1:61" s="13" customFormat="1" ht="15.75">
      <c r="A31" s="13" t="s">
        <v>82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</row>
    <row r="32" spans="1:61" ht="15.75">
      <c r="A32" s="12" t="s">
        <v>93</v>
      </c>
      <c r="B32" s="111">
        <v>0.02127659574468085</v>
      </c>
      <c r="C32" s="111">
        <v>0.02620967741935484</v>
      </c>
      <c r="D32" s="111">
        <v>0.02718497889175711</v>
      </c>
      <c r="E32" s="111">
        <v>0.027405714715881345</v>
      </c>
      <c r="F32" s="111">
        <v>0.036068412342717474</v>
      </c>
      <c r="G32" s="111">
        <v>0.029851405975181416</v>
      </c>
      <c r="H32" s="111">
        <v>0.02645337418796291</v>
      </c>
      <c r="I32" s="111">
        <v>0.026251183233329804</v>
      </c>
      <c r="J32" s="111">
        <v>0.024074102966397934</v>
      </c>
      <c r="K32" s="111">
        <v>0.02759862774356121</v>
      </c>
      <c r="L32" s="111">
        <v>0.024693690972887268</v>
      </c>
      <c r="M32" s="111">
        <v>0.02179372253530146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11">
        <v>0</v>
      </c>
      <c r="U32" s="111">
        <v>0</v>
      </c>
      <c r="V32" s="111">
        <v>0</v>
      </c>
      <c r="W32" s="111">
        <v>0</v>
      </c>
      <c r="X32" s="111">
        <v>0</v>
      </c>
      <c r="Y32" s="111">
        <v>0</v>
      </c>
      <c r="Z32" s="111">
        <v>0</v>
      </c>
      <c r="AA32" s="111">
        <v>0</v>
      </c>
      <c r="AB32" s="111">
        <v>0</v>
      </c>
      <c r="AC32" s="111">
        <v>0</v>
      </c>
      <c r="AD32" s="111">
        <v>0</v>
      </c>
      <c r="AE32" s="111">
        <v>0</v>
      </c>
      <c r="AF32" s="111">
        <v>0</v>
      </c>
      <c r="AG32" s="111">
        <v>0</v>
      </c>
      <c r="AH32" s="111">
        <v>0</v>
      </c>
      <c r="AI32" s="111">
        <v>0</v>
      </c>
      <c r="AJ32" s="111">
        <v>0</v>
      </c>
      <c r="AK32" s="111">
        <v>0</v>
      </c>
      <c r="AL32" s="111">
        <v>0</v>
      </c>
      <c r="AM32" s="111">
        <v>0</v>
      </c>
      <c r="AN32" s="111">
        <v>0</v>
      </c>
      <c r="AO32" s="111">
        <v>0</v>
      </c>
      <c r="AP32" s="111">
        <v>0</v>
      </c>
      <c r="AQ32" s="111">
        <v>0</v>
      </c>
      <c r="AR32" s="111">
        <v>0</v>
      </c>
      <c r="AS32" s="111">
        <v>0</v>
      </c>
      <c r="AT32" s="111">
        <v>0</v>
      </c>
      <c r="AU32" s="111">
        <v>0</v>
      </c>
      <c r="AV32" s="111">
        <v>0</v>
      </c>
      <c r="AW32" s="111">
        <v>0</v>
      </c>
      <c r="AX32" s="111">
        <v>0</v>
      </c>
      <c r="AY32" s="111">
        <v>0</v>
      </c>
      <c r="AZ32" s="111">
        <v>0</v>
      </c>
      <c r="BA32" s="111">
        <v>0</v>
      </c>
      <c r="BB32" s="111">
        <v>0</v>
      </c>
      <c r="BC32" s="111">
        <v>0</v>
      </c>
      <c r="BD32" s="111">
        <v>0</v>
      </c>
      <c r="BE32" s="111">
        <v>0</v>
      </c>
      <c r="BF32" s="111">
        <v>0</v>
      </c>
      <c r="BG32" s="111">
        <v>0</v>
      </c>
      <c r="BH32" s="111">
        <v>0</v>
      </c>
      <c r="BI32" s="111">
        <v>0</v>
      </c>
    </row>
    <row r="33" spans="1:61" ht="15.75">
      <c r="A33" s="12" t="s">
        <v>10</v>
      </c>
      <c r="B33" s="29">
        <f aca="true" t="shared" si="50" ref="B33:AG33">+B32*B20</f>
        <v>31</v>
      </c>
      <c r="C33" s="29">
        <f t="shared" si="50"/>
        <v>39</v>
      </c>
      <c r="D33" s="29">
        <f t="shared" si="50"/>
        <v>42</v>
      </c>
      <c r="E33" s="29">
        <f t="shared" si="50"/>
        <v>45</v>
      </c>
      <c r="F33" s="29">
        <f t="shared" si="50"/>
        <v>65</v>
      </c>
      <c r="G33" s="29">
        <f t="shared" si="50"/>
        <v>56</v>
      </c>
      <c r="H33" s="29">
        <f t="shared" si="50"/>
        <v>55</v>
      </c>
      <c r="I33" s="29">
        <f t="shared" si="50"/>
        <v>58</v>
      </c>
      <c r="J33" s="29">
        <f t="shared" si="50"/>
        <v>59.00000000000001</v>
      </c>
      <c r="K33" s="29">
        <f t="shared" si="50"/>
        <v>72</v>
      </c>
      <c r="L33" s="29">
        <f t="shared" si="50"/>
        <v>74</v>
      </c>
      <c r="M33" s="29">
        <f t="shared" si="50"/>
        <v>71</v>
      </c>
      <c r="N33" s="29">
        <f t="shared" si="50"/>
        <v>0</v>
      </c>
      <c r="O33" s="29">
        <f t="shared" si="50"/>
        <v>0</v>
      </c>
      <c r="P33" s="29">
        <f t="shared" si="50"/>
        <v>0</v>
      </c>
      <c r="Q33" s="29">
        <f t="shared" si="50"/>
        <v>0</v>
      </c>
      <c r="R33" s="29">
        <f t="shared" si="50"/>
        <v>0</v>
      </c>
      <c r="S33" s="29">
        <f t="shared" si="50"/>
        <v>0</v>
      </c>
      <c r="T33" s="29">
        <f t="shared" si="50"/>
        <v>0</v>
      </c>
      <c r="U33" s="29">
        <f t="shared" si="50"/>
        <v>0</v>
      </c>
      <c r="V33" s="29">
        <f t="shared" si="50"/>
        <v>0</v>
      </c>
      <c r="W33" s="29">
        <f t="shared" si="50"/>
        <v>0</v>
      </c>
      <c r="X33" s="29">
        <f t="shared" si="50"/>
        <v>0</v>
      </c>
      <c r="Y33" s="29">
        <f t="shared" si="50"/>
        <v>0</v>
      </c>
      <c r="Z33" s="29">
        <f t="shared" si="50"/>
        <v>0</v>
      </c>
      <c r="AA33" s="29">
        <f t="shared" si="50"/>
        <v>0</v>
      </c>
      <c r="AB33" s="29">
        <f t="shared" si="50"/>
        <v>0</v>
      </c>
      <c r="AC33" s="29">
        <f t="shared" si="50"/>
        <v>0</v>
      </c>
      <c r="AD33" s="29">
        <f t="shared" si="50"/>
        <v>0</v>
      </c>
      <c r="AE33" s="29">
        <f t="shared" si="50"/>
        <v>0</v>
      </c>
      <c r="AF33" s="29">
        <f t="shared" si="50"/>
        <v>0</v>
      </c>
      <c r="AG33" s="29">
        <f t="shared" si="50"/>
        <v>0</v>
      </c>
      <c r="AH33" s="29">
        <f aca="true" t="shared" si="51" ref="AH33:BM33">+AH32*AH20</f>
        <v>0</v>
      </c>
      <c r="AI33" s="29">
        <f t="shared" si="51"/>
        <v>0</v>
      </c>
      <c r="AJ33" s="29">
        <f t="shared" si="51"/>
        <v>0</v>
      </c>
      <c r="AK33" s="29">
        <f t="shared" si="51"/>
        <v>0</v>
      </c>
      <c r="AL33" s="29">
        <f t="shared" si="51"/>
        <v>0</v>
      </c>
      <c r="AM33" s="29">
        <f t="shared" si="51"/>
        <v>0</v>
      </c>
      <c r="AN33" s="29">
        <f t="shared" si="51"/>
        <v>0</v>
      </c>
      <c r="AO33" s="29">
        <f t="shared" si="51"/>
        <v>0</v>
      </c>
      <c r="AP33" s="29">
        <f t="shared" si="51"/>
        <v>0</v>
      </c>
      <c r="AQ33" s="29">
        <f t="shared" si="51"/>
        <v>0</v>
      </c>
      <c r="AR33" s="29">
        <f t="shared" si="51"/>
        <v>0</v>
      </c>
      <c r="AS33" s="29">
        <f t="shared" si="51"/>
        <v>0</v>
      </c>
      <c r="AT33" s="29">
        <f t="shared" si="51"/>
        <v>0</v>
      </c>
      <c r="AU33" s="29">
        <f t="shared" si="51"/>
        <v>0</v>
      </c>
      <c r="AV33" s="29">
        <f t="shared" si="51"/>
        <v>0</v>
      </c>
      <c r="AW33" s="29">
        <f t="shared" si="51"/>
        <v>0</v>
      </c>
      <c r="AX33" s="29">
        <f t="shared" si="51"/>
        <v>0</v>
      </c>
      <c r="AY33" s="29">
        <f t="shared" si="51"/>
        <v>0</v>
      </c>
      <c r="AZ33" s="29">
        <f t="shared" si="51"/>
        <v>0</v>
      </c>
      <c r="BA33" s="29">
        <f t="shared" si="51"/>
        <v>0</v>
      </c>
      <c r="BB33" s="29">
        <f t="shared" si="51"/>
        <v>0</v>
      </c>
      <c r="BC33" s="29">
        <f t="shared" si="51"/>
        <v>0</v>
      </c>
      <c r="BD33" s="29">
        <f t="shared" si="51"/>
        <v>0</v>
      </c>
      <c r="BE33" s="29">
        <f t="shared" si="51"/>
        <v>0</v>
      </c>
      <c r="BF33" s="29">
        <f t="shared" si="51"/>
        <v>0</v>
      </c>
      <c r="BG33" s="29">
        <f t="shared" si="51"/>
        <v>0</v>
      </c>
      <c r="BH33" s="29">
        <f t="shared" si="51"/>
        <v>0</v>
      </c>
      <c r="BI33" s="29">
        <f t="shared" si="51"/>
        <v>0</v>
      </c>
    </row>
    <row r="34" spans="1:61" ht="15.75">
      <c r="A34" s="12" t="s">
        <v>94</v>
      </c>
      <c r="B34" s="108">
        <v>0.008236101578586136</v>
      </c>
      <c r="C34" s="108">
        <v>0.008736559139784945</v>
      </c>
      <c r="D34" s="108">
        <v>0.007119875424031624</v>
      </c>
      <c r="E34" s="108">
        <v>0.009744254121202257</v>
      </c>
      <c r="F34" s="108">
        <v>0.009433277074249185</v>
      </c>
      <c r="G34" s="108">
        <v>0.01119427724069303</v>
      </c>
      <c r="H34" s="108">
        <v>0.011062320114966308</v>
      </c>
      <c r="I34" s="108">
        <v>0.012220378401722494</v>
      </c>
      <c r="J34" s="108">
        <v>0.01509731880943599</v>
      </c>
      <c r="K34" s="108">
        <v>0.013415999597564477</v>
      </c>
      <c r="L34" s="108">
        <v>0.012346845486443634</v>
      </c>
      <c r="M34" s="108">
        <v>0.010743384348388044</v>
      </c>
      <c r="N34" s="108">
        <v>0</v>
      </c>
      <c r="O34" s="108">
        <v>0</v>
      </c>
      <c r="P34" s="108">
        <v>0</v>
      </c>
      <c r="Q34" s="108">
        <v>0</v>
      </c>
      <c r="R34" s="108">
        <v>0</v>
      </c>
      <c r="S34" s="108">
        <v>0</v>
      </c>
      <c r="T34" s="108">
        <v>0</v>
      </c>
      <c r="U34" s="108">
        <v>0</v>
      </c>
      <c r="V34" s="108">
        <v>0</v>
      </c>
      <c r="W34" s="108">
        <v>0</v>
      </c>
      <c r="X34" s="108">
        <v>0</v>
      </c>
      <c r="Y34" s="108">
        <v>0</v>
      </c>
      <c r="Z34" s="108">
        <v>0</v>
      </c>
      <c r="AA34" s="108">
        <v>0</v>
      </c>
      <c r="AB34" s="108">
        <v>0</v>
      </c>
      <c r="AC34" s="108">
        <v>0</v>
      </c>
      <c r="AD34" s="108">
        <v>0</v>
      </c>
      <c r="AE34" s="108">
        <v>0</v>
      </c>
      <c r="AF34" s="108">
        <v>0</v>
      </c>
      <c r="AG34" s="108">
        <v>0</v>
      </c>
      <c r="AH34" s="108">
        <v>0</v>
      </c>
      <c r="AI34" s="108">
        <v>0</v>
      </c>
      <c r="AJ34" s="108">
        <v>0</v>
      </c>
      <c r="AK34" s="108">
        <v>0</v>
      </c>
      <c r="AL34" s="108">
        <v>0</v>
      </c>
      <c r="AM34" s="108">
        <v>0</v>
      </c>
      <c r="AN34" s="108">
        <v>0</v>
      </c>
      <c r="AO34" s="108">
        <v>0</v>
      </c>
      <c r="AP34" s="108">
        <v>0</v>
      </c>
      <c r="AQ34" s="108">
        <v>0</v>
      </c>
      <c r="AR34" s="108">
        <v>0</v>
      </c>
      <c r="AS34" s="108">
        <v>0</v>
      </c>
      <c r="AT34" s="108">
        <v>0</v>
      </c>
      <c r="AU34" s="108">
        <v>0</v>
      </c>
      <c r="AV34" s="108">
        <v>0</v>
      </c>
      <c r="AW34" s="108">
        <v>0</v>
      </c>
      <c r="AX34" s="108">
        <v>0</v>
      </c>
      <c r="AY34" s="108">
        <v>0</v>
      </c>
      <c r="AZ34" s="108">
        <v>0</v>
      </c>
      <c r="BA34" s="108">
        <v>0</v>
      </c>
      <c r="BB34" s="108">
        <v>0</v>
      </c>
      <c r="BC34" s="108">
        <v>0</v>
      </c>
      <c r="BD34" s="108">
        <v>0</v>
      </c>
      <c r="BE34" s="108">
        <v>0</v>
      </c>
      <c r="BF34" s="108">
        <v>0</v>
      </c>
      <c r="BG34" s="108">
        <v>0</v>
      </c>
      <c r="BH34" s="108">
        <v>0</v>
      </c>
      <c r="BI34" s="108">
        <v>0</v>
      </c>
    </row>
    <row r="35" spans="1:61" ht="15.75">
      <c r="A35" s="12" t="s">
        <v>11</v>
      </c>
      <c r="B35" s="29">
        <f aca="true" t="shared" si="52" ref="B35:AG35">+B34*B20</f>
        <v>12</v>
      </c>
      <c r="C35" s="29">
        <f t="shared" si="52"/>
        <v>12.999999999999998</v>
      </c>
      <c r="D35" s="29">
        <f t="shared" si="52"/>
        <v>11</v>
      </c>
      <c r="E35" s="29">
        <f t="shared" si="52"/>
        <v>16</v>
      </c>
      <c r="F35" s="29">
        <f t="shared" si="52"/>
        <v>17</v>
      </c>
      <c r="G35" s="29">
        <f t="shared" si="52"/>
        <v>21</v>
      </c>
      <c r="H35" s="29">
        <f t="shared" si="52"/>
        <v>23</v>
      </c>
      <c r="I35" s="29">
        <f t="shared" si="52"/>
        <v>27</v>
      </c>
      <c r="J35" s="29">
        <f t="shared" si="52"/>
        <v>37</v>
      </c>
      <c r="K35" s="29">
        <f t="shared" si="52"/>
        <v>35</v>
      </c>
      <c r="L35" s="29">
        <f t="shared" si="52"/>
        <v>37</v>
      </c>
      <c r="M35" s="29">
        <f t="shared" si="52"/>
        <v>35</v>
      </c>
      <c r="N35" s="29">
        <f t="shared" si="52"/>
        <v>0</v>
      </c>
      <c r="O35" s="29">
        <f t="shared" si="52"/>
        <v>0</v>
      </c>
      <c r="P35" s="29">
        <f t="shared" si="52"/>
        <v>0</v>
      </c>
      <c r="Q35" s="29">
        <f t="shared" si="52"/>
        <v>0</v>
      </c>
      <c r="R35" s="29">
        <f t="shared" si="52"/>
        <v>0</v>
      </c>
      <c r="S35" s="29">
        <f t="shared" si="52"/>
        <v>0</v>
      </c>
      <c r="T35" s="29">
        <f t="shared" si="52"/>
        <v>0</v>
      </c>
      <c r="U35" s="29">
        <f t="shared" si="52"/>
        <v>0</v>
      </c>
      <c r="V35" s="29">
        <f t="shared" si="52"/>
        <v>0</v>
      </c>
      <c r="W35" s="29">
        <f t="shared" si="52"/>
        <v>0</v>
      </c>
      <c r="X35" s="29">
        <f t="shared" si="52"/>
        <v>0</v>
      </c>
      <c r="Y35" s="29">
        <f t="shared" si="52"/>
        <v>0</v>
      </c>
      <c r="Z35" s="29">
        <f t="shared" si="52"/>
        <v>0</v>
      </c>
      <c r="AA35" s="29">
        <f t="shared" si="52"/>
        <v>0</v>
      </c>
      <c r="AB35" s="29">
        <f t="shared" si="52"/>
        <v>0</v>
      </c>
      <c r="AC35" s="29">
        <f t="shared" si="52"/>
        <v>0</v>
      </c>
      <c r="AD35" s="29">
        <f t="shared" si="52"/>
        <v>0</v>
      </c>
      <c r="AE35" s="29">
        <f t="shared" si="52"/>
        <v>0</v>
      </c>
      <c r="AF35" s="29">
        <f t="shared" si="52"/>
        <v>0</v>
      </c>
      <c r="AG35" s="29">
        <f t="shared" si="52"/>
        <v>0</v>
      </c>
      <c r="AH35" s="29">
        <f aca="true" t="shared" si="53" ref="AH35:BM35">+AH34*AH20</f>
        <v>0</v>
      </c>
      <c r="AI35" s="29">
        <f t="shared" si="53"/>
        <v>0</v>
      </c>
      <c r="AJ35" s="29">
        <f t="shared" si="53"/>
        <v>0</v>
      </c>
      <c r="AK35" s="29">
        <f t="shared" si="53"/>
        <v>0</v>
      </c>
      <c r="AL35" s="29">
        <f t="shared" si="53"/>
        <v>0</v>
      </c>
      <c r="AM35" s="29">
        <f t="shared" si="53"/>
        <v>0</v>
      </c>
      <c r="AN35" s="29">
        <f t="shared" si="53"/>
        <v>0</v>
      </c>
      <c r="AO35" s="29">
        <f t="shared" si="53"/>
        <v>0</v>
      </c>
      <c r="AP35" s="29">
        <f t="shared" si="53"/>
        <v>0</v>
      </c>
      <c r="AQ35" s="29">
        <f t="shared" si="53"/>
        <v>0</v>
      </c>
      <c r="AR35" s="29">
        <f t="shared" si="53"/>
        <v>0</v>
      </c>
      <c r="AS35" s="29">
        <f t="shared" si="53"/>
        <v>0</v>
      </c>
      <c r="AT35" s="29">
        <f t="shared" si="53"/>
        <v>0</v>
      </c>
      <c r="AU35" s="29">
        <f t="shared" si="53"/>
        <v>0</v>
      </c>
      <c r="AV35" s="29">
        <f t="shared" si="53"/>
        <v>0</v>
      </c>
      <c r="AW35" s="29">
        <f t="shared" si="53"/>
        <v>0</v>
      </c>
      <c r="AX35" s="29">
        <f t="shared" si="53"/>
        <v>0</v>
      </c>
      <c r="AY35" s="29">
        <f t="shared" si="53"/>
        <v>0</v>
      </c>
      <c r="AZ35" s="29">
        <f t="shared" si="53"/>
        <v>0</v>
      </c>
      <c r="BA35" s="29">
        <f t="shared" si="53"/>
        <v>0</v>
      </c>
      <c r="BB35" s="29">
        <f t="shared" si="53"/>
        <v>0</v>
      </c>
      <c r="BC35" s="29">
        <f t="shared" si="53"/>
        <v>0</v>
      </c>
      <c r="BD35" s="29">
        <f t="shared" si="53"/>
        <v>0</v>
      </c>
      <c r="BE35" s="29">
        <f t="shared" si="53"/>
        <v>0</v>
      </c>
      <c r="BF35" s="29">
        <f t="shared" si="53"/>
        <v>0</v>
      </c>
      <c r="BG35" s="29">
        <f t="shared" si="53"/>
        <v>0</v>
      </c>
      <c r="BH35" s="29">
        <f t="shared" si="53"/>
        <v>0</v>
      </c>
      <c r="BI35" s="29">
        <f t="shared" si="53"/>
        <v>0</v>
      </c>
    </row>
    <row r="36" spans="1:61" ht="15.75">
      <c r="A36" s="12" t="s">
        <v>0</v>
      </c>
      <c r="B36" s="109">
        <f aca="true" t="shared" si="54" ref="B36:G36">IF(B20,+B37/B20,0)</f>
        <v>0.029512697323266987</v>
      </c>
      <c r="C36" s="109">
        <f t="shared" si="54"/>
        <v>0.03494623655913978</v>
      </c>
      <c r="D36" s="109">
        <f t="shared" si="54"/>
        <v>0.03430485431578874</v>
      </c>
      <c r="E36" s="109">
        <f t="shared" si="54"/>
        <v>0.0371499688370836</v>
      </c>
      <c r="F36" s="109">
        <f t="shared" si="54"/>
        <v>0.045501689416966654</v>
      </c>
      <c r="G36" s="109">
        <f t="shared" si="54"/>
        <v>0.04104568321587444</v>
      </c>
      <c r="H36" s="109">
        <f aca="true" t="shared" si="55" ref="H36:BI36">IF(H20,+H37/H20,0)</f>
        <v>0.03751569430292922</v>
      </c>
      <c r="I36" s="109">
        <f t="shared" si="55"/>
        <v>0.0384715616350523</v>
      </c>
      <c r="J36" s="109">
        <f t="shared" si="55"/>
        <v>0.03917142177583392</v>
      </c>
      <c r="K36" s="109">
        <f t="shared" si="55"/>
        <v>0.04101462734112569</v>
      </c>
      <c r="L36" s="109">
        <f t="shared" si="55"/>
        <v>0.0370405364593309</v>
      </c>
      <c r="M36" s="109">
        <f t="shared" si="55"/>
        <v>0.03253710688368951</v>
      </c>
      <c r="N36" s="109">
        <f t="shared" si="55"/>
        <v>0</v>
      </c>
      <c r="O36" s="109">
        <f t="shared" si="55"/>
        <v>0</v>
      </c>
      <c r="P36" s="109">
        <f t="shared" si="55"/>
        <v>0</v>
      </c>
      <c r="Q36" s="109">
        <f t="shared" si="55"/>
        <v>0</v>
      </c>
      <c r="R36" s="109">
        <f t="shared" si="55"/>
        <v>0</v>
      </c>
      <c r="S36" s="109">
        <f t="shared" si="55"/>
        <v>0</v>
      </c>
      <c r="T36" s="109">
        <f t="shared" si="55"/>
        <v>0</v>
      </c>
      <c r="U36" s="109">
        <f t="shared" si="55"/>
        <v>0</v>
      </c>
      <c r="V36" s="109">
        <f t="shared" si="55"/>
        <v>0</v>
      </c>
      <c r="W36" s="109">
        <f t="shared" si="55"/>
        <v>0</v>
      </c>
      <c r="X36" s="109">
        <f t="shared" si="55"/>
        <v>0</v>
      </c>
      <c r="Y36" s="109">
        <f t="shared" si="55"/>
        <v>0</v>
      </c>
      <c r="Z36" s="109">
        <f t="shared" si="55"/>
        <v>0</v>
      </c>
      <c r="AA36" s="109">
        <f t="shared" si="55"/>
        <v>0</v>
      </c>
      <c r="AB36" s="109">
        <f t="shared" si="55"/>
        <v>0</v>
      </c>
      <c r="AC36" s="109">
        <f t="shared" si="55"/>
        <v>0</v>
      </c>
      <c r="AD36" s="109">
        <f t="shared" si="55"/>
        <v>0</v>
      </c>
      <c r="AE36" s="109">
        <f t="shared" si="55"/>
        <v>0</v>
      </c>
      <c r="AF36" s="109">
        <f t="shared" si="55"/>
        <v>0</v>
      </c>
      <c r="AG36" s="109">
        <f t="shared" si="55"/>
        <v>0</v>
      </c>
      <c r="AH36" s="109">
        <f t="shared" si="55"/>
        <v>0</v>
      </c>
      <c r="AI36" s="109">
        <f t="shared" si="55"/>
        <v>0</v>
      </c>
      <c r="AJ36" s="109">
        <f t="shared" si="55"/>
        <v>0</v>
      </c>
      <c r="AK36" s="109">
        <f t="shared" si="55"/>
        <v>0</v>
      </c>
      <c r="AL36" s="109">
        <f t="shared" si="55"/>
        <v>0</v>
      </c>
      <c r="AM36" s="109">
        <f t="shared" si="55"/>
        <v>0</v>
      </c>
      <c r="AN36" s="109">
        <f t="shared" si="55"/>
        <v>0</v>
      </c>
      <c r="AO36" s="109">
        <f t="shared" si="55"/>
        <v>0</v>
      </c>
      <c r="AP36" s="109">
        <f t="shared" si="55"/>
        <v>0</v>
      </c>
      <c r="AQ36" s="109">
        <f t="shared" si="55"/>
        <v>0</v>
      </c>
      <c r="AR36" s="109">
        <f t="shared" si="55"/>
        <v>0</v>
      </c>
      <c r="AS36" s="109">
        <f t="shared" si="55"/>
        <v>0</v>
      </c>
      <c r="AT36" s="109">
        <f t="shared" si="55"/>
        <v>0</v>
      </c>
      <c r="AU36" s="109">
        <f t="shared" si="55"/>
        <v>0</v>
      </c>
      <c r="AV36" s="109">
        <f t="shared" si="55"/>
        <v>0</v>
      </c>
      <c r="AW36" s="109">
        <f t="shared" si="55"/>
        <v>0</v>
      </c>
      <c r="AX36" s="109">
        <f t="shared" si="55"/>
        <v>0</v>
      </c>
      <c r="AY36" s="109">
        <f t="shared" si="55"/>
        <v>0</v>
      </c>
      <c r="AZ36" s="109">
        <f t="shared" si="55"/>
        <v>0</v>
      </c>
      <c r="BA36" s="109">
        <f t="shared" si="55"/>
        <v>0</v>
      </c>
      <c r="BB36" s="109">
        <f t="shared" si="55"/>
        <v>0</v>
      </c>
      <c r="BC36" s="109">
        <f t="shared" si="55"/>
        <v>0</v>
      </c>
      <c r="BD36" s="109">
        <f t="shared" si="55"/>
        <v>0</v>
      </c>
      <c r="BE36" s="109">
        <f t="shared" si="55"/>
        <v>0</v>
      </c>
      <c r="BF36" s="109">
        <f t="shared" si="55"/>
        <v>0</v>
      </c>
      <c r="BG36" s="109">
        <f t="shared" si="55"/>
        <v>0</v>
      </c>
      <c r="BH36" s="109">
        <f t="shared" si="55"/>
        <v>0</v>
      </c>
      <c r="BI36" s="109">
        <f t="shared" si="55"/>
        <v>0</v>
      </c>
    </row>
    <row r="37" spans="1:61" s="13" customFormat="1" ht="15.75">
      <c r="A37" s="13" t="s">
        <v>132</v>
      </c>
      <c r="B37" s="28">
        <f>+B35+B33</f>
        <v>43</v>
      </c>
      <c r="C37" s="28">
        <f aca="true" t="shared" si="56" ref="C37:M37">+C35+C33</f>
        <v>52</v>
      </c>
      <c r="D37" s="28">
        <f t="shared" si="56"/>
        <v>53</v>
      </c>
      <c r="E37" s="28">
        <f t="shared" si="56"/>
        <v>61</v>
      </c>
      <c r="F37" s="28">
        <f t="shared" si="56"/>
        <v>82</v>
      </c>
      <c r="G37" s="28">
        <f t="shared" si="56"/>
        <v>77</v>
      </c>
      <c r="H37" s="28">
        <f t="shared" si="56"/>
        <v>78</v>
      </c>
      <c r="I37" s="28">
        <f t="shared" si="56"/>
        <v>85</v>
      </c>
      <c r="J37" s="28">
        <f t="shared" si="56"/>
        <v>96</v>
      </c>
      <c r="K37" s="28">
        <f t="shared" si="56"/>
        <v>107</v>
      </c>
      <c r="L37" s="28">
        <f t="shared" si="56"/>
        <v>111</v>
      </c>
      <c r="M37" s="28">
        <f t="shared" si="56"/>
        <v>106</v>
      </c>
      <c r="N37" s="28">
        <f aca="true" t="shared" si="57" ref="N37:Y37">+N35+N33</f>
        <v>0</v>
      </c>
      <c r="O37" s="28">
        <f t="shared" si="57"/>
        <v>0</v>
      </c>
      <c r="P37" s="28">
        <f t="shared" si="57"/>
        <v>0</v>
      </c>
      <c r="Q37" s="28">
        <f t="shared" si="57"/>
        <v>0</v>
      </c>
      <c r="R37" s="28">
        <f t="shared" si="57"/>
        <v>0</v>
      </c>
      <c r="S37" s="28">
        <f t="shared" si="57"/>
        <v>0</v>
      </c>
      <c r="T37" s="28">
        <f t="shared" si="57"/>
        <v>0</v>
      </c>
      <c r="U37" s="28">
        <f t="shared" si="57"/>
        <v>0</v>
      </c>
      <c r="V37" s="28">
        <f t="shared" si="57"/>
        <v>0</v>
      </c>
      <c r="W37" s="28">
        <f t="shared" si="57"/>
        <v>0</v>
      </c>
      <c r="X37" s="28">
        <f t="shared" si="57"/>
        <v>0</v>
      </c>
      <c r="Y37" s="28">
        <f t="shared" si="57"/>
        <v>0</v>
      </c>
      <c r="Z37" s="28">
        <f aca="true" t="shared" si="58" ref="Z37:AK37">+Z35+Z33</f>
        <v>0</v>
      </c>
      <c r="AA37" s="28">
        <f t="shared" si="58"/>
        <v>0</v>
      </c>
      <c r="AB37" s="28">
        <f t="shared" si="58"/>
        <v>0</v>
      </c>
      <c r="AC37" s="28">
        <f t="shared" si="58"/>
        <v>0</v>
      </c>
      <c r="AD37" s="28">
        <f t="shared" si="58"/>
        <v>0</v>
      </c>
      <c r="AE37" s="28">
        <f t="shared" si="58"/>
        <v>0</v>
      </c>
      <c r="AF37" s="28">
        <f t="shared" si="58"/>
        <v>0</v>
      </c>
      <c r="AG37" s="28">
        <f t="shared" si="58"/>
        <v>0</v>
      </c>
      <c r="AH37" s="28">
        <f t="shared" si="58"/>
        <v>0</v>
      </c>
      <c r="AI37" s="28">
        <f t="shared" si="58"/>
        <v>0</v>
      </c>
      <c r="AJ37" s="28">
        <f t="shared" si="58"/>
        <v>0</v>
      </c>
      <c r="AK37" s="28">
        <f t="shared" si="58"/>
        <v>0</v>
      </c>
      <c r="AL37" s="28">
        <f aca="true" t="shared" si="59" ref="AL37:BI37">+AL35+AL33</f>
        <v>0</v>
      </c>
      <c r="AM37" s="28">
        <f t="shared" si="59"/>
        <v>0</v>
      </c>
      <c r="AN37" s="28">
        <f t="shared" si="59"/>
        <v>0</v>
      </c>
      <c r="AO37" s="28">
        <f t="shared" si="59"/>
        <v>0</v>
      </c>
      <c r="AP37" s="28">
        <f t="shared" si="59"/>
        <v>0</v>
      </c>
      <c r="AQ37" s="28">
        <f t="shared" si="59"/>
        <v>0</v>
      </c>
      <c r="AR37" s="28">
        <f t="shared" si="59"/>
        <v>0</v>
      </c>
      <c r="AS37" s="28">
        <f t="shared" si="59"/>
        <v>0</v>
      </c>
      <c r="AT37" s="28">
        <f t="shared" si="59"/>
        <v>0</v>
      </c>
      <c r="AU37" s="28">
        <f t="shared" si="59"/>
        <v>0</v>
      </c>
      <c r="AV37" s="28">
        <f t="shared" si="59"/>
        <v>0</v>
      </c>
      <c r="AW37" s="28">
        <f t="shared" si="59"/>
        <v>0</v>
      </c>
      <c r="AX37" s="28">
        <f t="shared" si="59"/>
        <v>0</v>
      </c>
      <c r="AY37" s="28">
        <f t="shared" si="59"/>
        <v>0</v>
      </c>
      <c r="AZ37" s="28">
        <f t="shared" si="59"/>
        <v>0</v>
      </c>
      <c r="BA37" s="28">
        <f t="shared" si="59"/>
        <v>0</v>
      </c>
      <c r="BB37" s="28">
        <f t="shared" si="59"/>
        <v>0</v>
      </c>
      <c r="BC37" s="28">
        <f t="shared" si="59"/>
        <v>0</v>
      </c>
      <c r="BD37" s="28">
        <f t="shared" si="59"/>
        <v>0</v>
      </c>
      <c r="BE37" s="28">
        <f t="shared" si="59"/>
        <v>0</v>
      </c>
      <c r="BF37" s="28">
        <f t="shared" si="59"/>
        <v>0</v>
      </c>
      <c r="BG37" s="28">
        <f t="shared" si="59"/>
        <v>0</v>
      </c>
      <c r="BH37" s="28">
        <f t="shared" si="59"/>
        <v>0</v>
      </c>
      <c r="BI37" s="28">
        <f t="shared" si="59"/>
        <v>0</v>
      </c>
    </row>
    <row r="39" spans="1:61" s="13" customFormat="1" ht="15.75">
      <c r="A39" s="13" t="s">
        <v>128</v>
      </c>
      <c r="B39" s="28">
        <f>B20+B29-B37</f>
        <v>1488</v>
      </c>
      <c r="C39" s="28">
        <f aca="true" t="shared" si="60" ref="C39:AK39">C20+C29-C37</f>
        <v>1544.970852</v>
      </c>
      <c r="D39" s="28">
        <f t="shared" si="60"/>
        <v>1641.9933019999999</v>
      </c>
      <c r="E39" s="28">
        <f t="shared" si="60"/>
        <v>1802.1308889999998</v>
      </c>
      <c r="F39" s="28">
        <f t="shared" si="60"/>
        <v>1875.9585409999997</v>
      </c>
      <c r="G39" s="28">
        <f t="shared" si="60"/>
        <v>2079.1298534999996</v>
      </c>
      <c r="H39" s="28">
        <f t="shared" si="60"/>
        <v>2209.4242185</v>
      </c>
      <c r="I39" s="28">
        <f t="shared" si="60"/>
        <v>2450.7662895</v>
      </c>
      <c r="J39" s="28">
        <f t="shared" si="60"/>
        <v>2608.8253615</v>
      </c>
      <c r="K39" s="28">
        <f t="shared" si="60"/>
        <v>2996.716857</v>
      </c>
      <c r="L39" s="28">
        <f t="shared" si="60"/>
        <v>3257.818846</v>
      </c>
      <c r="M39" s="28">
        <f t="shared" si="60"/>
        <v>3571.642549</v>
      </c>
      <c r="N39" s="28">
        <f t="shared" si="60"/>
        <v>3571.642549</v>
      </c>
      <c r="O39" s="28">
        <f t="shared" si="60"/>
        <v>3571.642549</v>
      </c>
      <c r="P39" s="28">
        <f t="shared" si="60"/>
        <v>3571.642549</v>
      </c>
      <c r="Q39" s="28">
        <f t="shared" si="60"/>
        <v>3571.642549</v>
      </c>
      <c r="R39" s="28">
        <f t="shared" si="60"/>
        <v>3571.642549</v>
      </c>
      <c r="S39" s="28">
        <f t="shared" si="60"/>
        <v>3571.642549</v>
      </c>
      <c r="T39" s="28">
        <f t="shared" si="60"/>
        <v>3571.642549</v>
      </c>
      <c r="U39" s="28">
        <f t="shared" si="60"/>
        <v>3571.642549</v>
      </c>
      <c r="V39" s="28">
        <f t="shared" si="60"/>
        <v>3571.642549</v>
      </c>
      <c r="W39" s="28">
        <f t="shared" si="60"/>
        <v>3571.642549</v>
      </c>
      <c r="X39" s="28">
        <f t="shared" si="60"/>
        <v>3571.642549</v>
      </c>
      <c r="Y39" s="28">
        <f t="shared" si="60"/>
        <v>3571.642549</v>
      </c>
      <c r="Z39" s="28">
        <f t="shared" si="60"/>
        <v>3571.642549</v>
      </c>
      <c r="AA39" s="28">
        <f t="shared" si="60"/>
        <v>3571.642549</v>
      </c>
      <c r="AB39" s="28">
        <f t="shared" si="60"/>
        <v>3571.642549</v>
      </c>
      <c r="AC39" s="28">
        <f t="shared" si="60"/>
        <v>3571.642549</v>
      </c>
      <c r="AD39" s="28">
        <f t="shared" si="60"/>
        <v>3571.642549</v>
      </c>
      <c r="AE39" s="28">
        <f t="shared" si="60"/>
        <v>3571.642549</v>
      </c>
      <c r="AF39" s="28">
        <f t="shared" si="60"/>
        <v>3571.642549</v>
      </c>
      <c r="AG39" s="28">
        <f t="shared" si="60"/>
        <v>3571.642549</v>
      </c>
      <c r="AH39" s="28">
        <f t="shared" si="60"/>
        <v>3571.642549</v>
      </c>
      <c r="AI39" s="28">
        <f t="shared" si="60"/>
        <v>3571.642549</v>
      </c>
      <c r="AJ39" s="28">
        <f t="shared" si="60"/>
        <v>3571.642549</v>
      </c>
      <c r="AK39" s="28">
        <f t="shared" si="60"/>
        <v>3571.642549</v>
      </c>
      <c r="AL39" s="28">
        <f aca="true" t="shared" si="61" ref="AL39:BI39">AL20+AL29-AL37</f>
        <v>3571.642549</v>
      </c>
      <c r="AM39" s="28">
        <f t="shared" si="61"/>
        <v>3571.642549</v>
      </c>
      <c r="AN39" s="28">
        <f t="shared" si="61"/>
        <v>3571.642549</v>
      </c>
      <c r="AO39" s="28">
        <f t="shared" si="61"/>
        <v>3571.642549</v>
      </c>
      <c r="AP39" s="28">
        <f t="shared" si="61"/>
        <v>3571.642549</v>
      </c>
      <c r="AQ39" s="28">
        <f t="shared" si="61"/>
        <v>3571.642549</v>
      </c>
      <c r="AR39" s="28">
        <f t="shared" si="61"/>
        <v>3571.642549</v>
      </c>
      <c r="AS39" s="28">
        <f t="shared" si="61"/>
        <v>3571.642549</v>
      </c>
      <c r="AT39" s="28">
        <f t="shared" si="61"/>
        <v>3571.642549</v>
      </c>
      <c r="AU39" s="28">
        <f t="shared" si="61"/>
        <v>3571.642549</v>
      </c>
      <c r="AV39" s="28">
        <f t="shared" si="61"/>
        <v>3571.642549</v>
      </c>
      <c r="AW39" s="28">
        <f t="shared" si="61"/>
        <v>3571.642549</v>
      </c>
      <c r="AX39" s="28">
        <f t="shared" si="61"/>
        <v>3571.642549</v>
      </c>
      <c r="AY39" s="28">
        <f t="shared" si="61"/>
        <v>3571.642549</v>
      </c>
      <c r="AZ39" s="28">
        <f t="shared" si="61"/>
        <v>3571.642549</v>
      </c>
      <c r="BA39" s="28">
        <f t="shared" si="61"/>
        <v>3571.642549</v>
      </c>
      <c r="BB39" s="28">
        <f t="shared" si="61"/>
        <v>3571.642549</v>
      </c>
      <c r="BC39" s="28">
        <f t="shared" si="61"/>
        <v>3571.642549</v>
      </c>
      <c r="BD39" s="28">
        <f t="shared" si="61"/>
        <v>3571.642549</v>
      </c>
      <c r="BE39" s="28">
        <f t="shared" si="61"/>
        <v>3571.642549</v>
      </c>
      <c r="BF39" s="28">
        <f t="shared" si="61"/>
        <v>3571.642549</v>
      </c>
      <c r="BG39" s="28">
        <f t="shared" si="61"/>
        <v>3571.642549</v>
      </c>
      <c r="BH39" s="28">
        <f t="shared" si="61"/>
        <v>3571.642549</v>
      </c>
      <c r="BI39" s="28">
        <f t="shared" si="61"/>
        <v>3571.642549</v>
      </c>
    </row>
    <row r="40" spans="1:61" s="32" customFormat="1" ht="15.75">
      <c r="A40" s="32" t="s">
        <v>136</v>
      </c>
      <c r="B40" s="33">
        <f aca="true" t="shared" si="62" ref="B40:AK40">AVERAGE(B20,B39)</f>
        <v>1472.5</v>
      </c>
      <c r="C40" s="33">
        <f t="shared" si="62"/>
        <v>1516.485426</v>
      </c>
      <c r="D40" s="33">
        <f t="shared" si="62"/>
        <v>1593.482077</v>
      </c>
      <c r="E40" s="33">
        <f t="shared" si="62"/>
        <v>1722.0620955</v>
      </c>
      <c r="F40" s="33">
        <f t="shared" si="62"/>
        <v>1839.0447149999998</v>
      </c>
      <c r="G40" s="33">
        <f t="shared" si="62"/>
        <v>1977.5441972499998</v>
      </c>
      <c r="H40" s="33">
        <f t="shared" si="62"/>
        <v>2144.2770359999995</v>
      </c>
      <c r="I40" s="33">
        <f t="shared" si="62"/>
        <v>2330.095254</v>
      </c>
      <c r="J40" s="33">
        <f t="shared" si="62"/>
        <v>2529.7958255</v>
      </c>
      <c r="K40" s="33">
        <f t="shared" si="62"/>
        <v>2802.77110925</v>
      </c>
      <c r="L40" s="33">
        <f t="shared" si="62"/>
        <v>3127.2678515</v>
      </c>
      <c r="M40" s="33">
        <f t="shared" si="62"/>
        <v>3414.7306975</v>
      </c>
      <c r="N40" s="33">
        <f t="shared" si="62"/>
        <v>3571.642549</v>
      </c>
      <c r="O40" s="33">
        <f t="shared" si="62"/>
        <v>3571.642549</v>
      </c>
      <c r="P40" s="33">
        <f t="shared" si="62"/>
        <v>3571.642549</v>
      </c>
      <c r="Q40" s="33">
        <f t="shared" si="62"/>
        <v>3571.642549</v>
      </c>
      <c r="R40" s="33">
        <f t="shared" si="62"/>
        <v>3571.642549</v>
      </c>
      <c r="S40" s="33">
        <f t="shared" si="62"/>
        <v>3571.642549</v>
      </c>
      <c r="T40" s="33">
        <f t="shared" si="62"/>
        <v>3571.642549</v>
      </c>
      <c r="U40" s="33">
        <f t="shared" si="62"/>
        <v>3571.642549</v>
      </c>
      <c r="V40" s="33">
        <f t="shared" si="62"/>
        <v>3571.642549</v>
      </c>
      <c r="W40" s="33">
        <f t="shared" si="62"/>
        <v>3571.642549</v>
      </c>
      <c r="X40" s="33">
        <f t="shared" si="62"/>
        <v>3571.642549</v>
      </c>
      <c r="Y40" s="33">
        <f t="shared" si="62"/>
        <v>3571.642549</v>
      </c>
      <c r="Z40" s="33">
        <f t="shared" si="62"/>
        <v>3571.642549</v>
      </c>
      <c r="AA40" s="33">
        <f t="shared" si="62"/>
        <v>3571.642549</v>
      </c>
      <c r="AB40" s="33">
        <f t="shared" si="62"/>
        <v>3571.642549</v>
      </c>
      <c r="AC40" s="33">
        <f t="shared" si="62"/>
        <v>3571.642549</v>
      </c>
      <c r="AD40" s="33">
        <f t="shared" si="62"/>
        <v>3571.642549</v>
      </c>
      <c r="AE40" s="33">
        <f t="shared" si="62"/>
        <v>3571.642549</v>
      </c>
      <c r="AF40" s="33">
        <f t="shared" si="62"/>
        <v>3571.642549</v>
      </c>
      <c r="AG40" s="33">
        <f t="shared" si="62"/>
        <v>3571.642549</v>
      </c>
      <c r="AH40" s="33">
        <f t="shared" si="62"/>
        <v>3571.642549</v>
      </c>
      <c r="AI40" s="33">
        <f t="shared" si="62"/>
        <v>3571.642549</v>
      </c>
      <c r="AJ40" s="33">
        <f t="shared" si="62"/>
        <v>3571.642549</v>
      </c>
      <c r="AK40" s="33">
        <f t="shared" si="62"/>
        <v>3571.642549</v>
      </c>
      <c r="AL40" s="33">
        <f aca="true" t="shared" si="63" ref="AL40:BI40">AVERAGE(AL20,AL39)</f>
        <v>3571.642549</v>
      </c>
      <c r="AM40" s="33">
        <f t="shared" si="63"/>
        <v>3571.642549</v>
      </c>
      <c r="AN40" s="33">
        <f t="shared" si="63"/>
        <v>3571.642549</v>
      </c>
      <c r="AO40" s="33">
        <f t="shared" si="63"/>
        <v>3571.642549</v>
      </c>
      <c r="AP40" s="33">
        <f t="shared" si="63"/>
        <v>3571.642549</v>
      </c>
      <c r="AQ40" s="33">
        <f t="shared" si="63"/>
        <v>3571.642549</v>
      </c>
      <c r="AR40" s="33">
        <f t="shared" si="63"/>
        <v>3571.642549</v>
      </c>
      <c r="AS40" s="33">
        <f t="shared" si="63"/>
        <v>3571.642549</v>
      </c>
      <c r="AT40" s="33">
        <f t="shared" si="63"/>
        <v>3571.642549</v>
      </c>
      <c r="AU40" s="33">
        <f t="shared" si="63"/>
        <v>3571.642549</v>
      </c>
      <c r="AV40" s="33">
        <f t="shared" si="63"/>
        <v>3571.642549</v>
      </c>
      <c r="AW40" s="33">
        <f t="shared" si="63"/>
        <v>3571.642549</v>
      </c>
      <c r="AX40" s="33">
        <f t="shared" si="63"/>
        <v>3571.642549</v>
      </c>
      <c r="AY40" s="33">
        <f t="shared" si="63"/>
        <v>3571.642549</v>
      </c>
      <c r="AZ40" s="33">
        <f t="shared" si="63"/>
        <v>3571.642549</v>
      </c>
      <c r="BA40" s="33">
        <f t="shared" si="63"/>
        <v>3571.642549</v>
      </c>
      <c r="BB40" s="33">
        <f t="shared" si="63"/>
        <v>3571.642549</v>
      </c>
      <c r="BC40" s="33">
        <f t="shared" si="63"/>
        <v>3571.642549</v>
      </c>
      <c r="BD40" s="33">
        <f t="shared" si="63"/>
        <v>3571.642549</v>
      </c>
      <c r="BE40" s="33">
        <f t="shared" si="63"/>
        <v>3571.642549</v>
      </c>
      <c r="BF40" s="33">
        <f t="shared" si="63"/>
        <v>3571.642549</v>
      </c>
      <c r="BG40" s="33">
        <f t="shared" si="63"/>
        <v>3571.642549</v>
      </c>
      <c r="BH40" s="33">
        <f t="shared" si="63"/>
        <v>3571.642549</v>
      </c>
      <c r="BI40" s="33">
        <f t="shared" si="63"/>
        <v>3571.642549</v>
      </c>
    </row>
    <row r="42" ht="15.75">
      <c r="A42" s="13" t="s">
        <v>2</v>
      </c>
    </row>
    <row r="44" ht="15.75">
      <c r="A44" s="13" t="s">
        <v>68</v>
      </c>
    </row>
    <row r="45" spans="1:61" s="13" customFormat="1" ht="15.75">
      <c r="A45" s="13" t="s">
        <v>7</v>
      </c>
      <c r="B45" s="26">
        <v>1946</v>
      </c>
      <c r="C45" s="26">
        <v>2251</v>
      </c>
      <c r="D45" s="26">
        <v>2770.5</v>
      </c>
      <c r="E45" s="26">
        <v>2805.5</v>
      </c>
      <c r="F45" s="26">
        <v>2775</v>
      </c>
      <c r="G45" s="26">
        <v>3029</v>
      </c>
      <c r="H45" s="26">
        <v>4587.5</v>
      </c>
      <c r="I45" s="26">
        <v>4119</v>
      </c>
      <c r="J45" s="26">
        <v>4491.5</v>
      </c>
      <c r="K45" s="26">
        <v>4608.5</v>
      </c>
      <c r="L45" s="26">
        <v>3932</v>
      </c>
      <c r="M45" s="26">
        <v>5429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0</v>
      </c>
      <c r="AL45" s="26">
        <v>0</v>
      </c>
      <c r="AM45" s="26">
        <v>0</v>
      </c>
      <c r="AN45" s="26">
        <v>0</v>
      </c>
      <c r="AO45" s="26">
        <v>0</v>
      </c>
      <c r="AP45" s="26">
        <v>0</v>
      </c>
      <c r="AQ45" s="26">
        <v>0</v>
      </c>
      <c r="AR45" s="26">
        <v>0</v>
      </c>
      <c r="AS45" s="26">
        <v>0</v>
      </c>
      <c r="AT45" s="26">
        <v>0</v>
      </c>
      <c r="AU45" s="26">
        <v>0</v>
      </c>
      <c r="AV45" s="26">
        <v>0</v>
      </c>
      <c r="AW45" s="26">
        <v>0</v>
      </c>
      <c r="AX45" s="26">
        <v>0</v>
      </c>
      <c r="AY45" s="26">
        <v>0</v>
      </c>
      <c r="AZ45" s="26">
        <v>0</v>
      </c>
      <c r="BA45" s="26">
        <v>0</v>
      </c>
      <c r="BB45" s="26">
        <v>0</v>
      </c>
      <c r="BC45" s="26">
        <v>0</v>
      </c>
      <c r="BD45" s="26">
        <v>0</v>
      </c>
      <c r="BE45" s="26">
        <v>0</v>
      </c>
      <c r="BF45" s="26">
        <v>0</v>
      </c>
      <c r="BG45" s="26">
        <v>0</v>
      </c>
      <c r="BH45" s="26">
        <v>0</v>
      </c>
      <c r="BI45" s="26">
        <v>0</v>
      </c>
    </row>
    <row r="46" spans="1:61" ht="15.75">
      <c r="A46" s="34" t="s">
        <v>20</v>
      </c>
      <c r="B46" s="35">
        <v>0.03751284686536485</v>
      </c>
      <c r="C46" s="35">
        <v>0.04620168813860506</v>
      </c>
      <c r="D46" s="35">
        <v>0.05378090597365096</v>
      </c>
      <c r="E46" s="35">
        <v>0.07699162359650687</v>
      </c>
      <c r="F46" s="35">
        <v>0.05369369369369369</v>
      </c>
      <c r="G46" s="35">
        <v>0.08979861340376362</v>
      </c>
      <c r="H46" s="35">
        <v>0.04381471389645777</v>
      </c>
      <c r="I46" s="35">
        <v>0.07453265355668852</v>
      </c>
      <c r="J46" s="35">
        <v>0.0536569074919292</v>
      </c>
      <c r="K46" s="35">
        <v>0.1026364326787458</v>
      </c>
      <c r="L46" s="35">
        <v>0.054933875890132246</v>
      </c>
      <c r="M46" s="35">
        <v>0.061337262847669924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0</v>
      </c>
      <c r="AL46" s="35">
        <v>0</v>
      </c>
      <c r="AM46" s="35">
        <v>0</v>
      </c>
      <c r="AN46" s="35">
        <v>0</v>
      </c>
      <c r="AO46" s="35">
        <v>0</v>
      </c>
      <c r="AP46" s="35">
        <v>0</v>
      </c>
      <c r="AQ46" s="35">
        <v>0</v>
      </c>
      <c r="AR46" s="35">
        <v>0</v>
      </c>
      <c r="AS46" s="35">
        <v>0</v>
      </c>
      <c r="AT46" s="35">
        <v>0</v>
      </c>
      <c r="AU46" s="35">
        <v>0</v>
      </c>
      <c r="AV46" s="35">
        <v>0</v>
      </c>
      <c r="AW46" s="35">
        <v>0</v>
      </c>
      <c r="AX46" s="35">
        <v>0</v>
      </c>
      <c r="AY46" s="35">
        <v>0</v>
      </c>
      <c r="AZ46" s="35">
        <v>0</v>
      </c>
      <c r="BA46" s="35">
        <v>0</v>
      </c>
      <c r="BB46" s="35">
        <v>0</v>
      </c>
      <c r="BC46" s="35">
        <v>0</v>
      </c>
      <c r="BD46" s="35">
        <v>0</v>
      </c>
      <c r="BE46" s="35">
        <v>0</v>
      </c>
      <c r="BF46" s="35">
        <v>0</v>
      </c>
      <c r="BG46" s="35">
        <v>0</v>
      </c>
      <c r="BH46" s="35">
        <v>0</v>
      </c>
      <c r="BI46" s="35">
        <v>0</v>
      </c>
    </row>
    <row r="47" spans="1:61" ht="15.75">
      <c r="A47" s="12" t="s">
        <v>75</v>
      </c>
      <c r="B47" s="11">
        <f>B45*B46</f>
        <v>73</v>
      </c>
      <c r="C47" s="11">
        <f aca="true" t="shared" si="64" ref="C47:BI47">C45*C46</f>
        <v>104</v>
      </c>
      <c r="D47" s="11">
        <f t="shared" si="64"/>
        <v>149</v>
      </c>
      <c r="E47" s="11">
        <f t="shared" si="64"/>
        <v>216.00000000000003</v>
      </c>
      <c r="F47" s="11">
        <f t="shared" si="64"/>
        <v>149</v>
      </c>
      <c r="G47" s="11">
        <f t="shared" si="64"/>
        <v>272</v>
      </c>
      <c r="H47" s="11">
        <f t="shared" si="64"/>
        <v>201</v>
      </c>
      <c r="I47" s="11">
        <f t="shared" si="64"/>
        <v>307</v>
      </c>
      <c r="J47" s="11">
        <f t="shared" si="64"/>
        <v>241</v>
      </c>
      <c r="K47" s="11">
        <f t="shared" si="64"/>
        <v>473</v>
      </c>
      <c r="L47" s="11">
        <f t="shared" si="64"/>
        <v>216</v>
      </c>
      <c r="M47" s="11">
        <f t="shared" si="64"/>
        <v>333</v>
      </c>
      <c r="N47" s="11">
        <f t="shared" si="64"/>
        <v>0</v>
      </c>
      <c r="O47" s="11">
        <f t="shared" si="64"/>
        <v>0</v>
      </c>
      <c r="P47" s="11">
        <f t="shared" si="64"/>
        <v>0</v>
      </c>
      <c r="Q47" s="11">
        <f t="shared" si="64"/>
        <v>0</v>
      </c>
      <c r="R47" s="11">
        <f t="shared" si="64"/>
        <v>0</v>
      </c>
      <c r="S47" s="11">
        <f t="shared" si="64"/>
        <v>0</v>
      </c>
      <c r="T47" s="11">
        <f t="shared" si="64"/>
        <v>0</v>
      </c>
      <c r="U47" s="11">
        <f t="shared" si="64"/>
        <v>0</v>
      </c>
      <c r="V47" s="11">
        <f t="shared" si="64"/>
        <v>0</v>
      </c>
      <c r="W47" s="11">
        <f t="shared" si="64"/>
        <v>0</v>
      </c>
      <c r="X47" s="11">
        <f t="shared" si="64"/>
        <v>0</v>
      </c>
      <c r="Y47" s="11">
        <f t="shared" si="64"/>
        <v>0</v>
      </c>
      <c r="Z47" s="11">
        <f t="shared" si="64"/>
        <v>0</v>
      </c>
      <c r="AA47" s="11">
        <f t="shared" si="64"/>
        <v>0</v>
      </c>
      <c r="AB47" s="11">
        <f t="shared" si="64"/>
        <v>0</v>
      </c>
      <c r="AC47" s="11">
        <f t="shared" si="64"/>
        <v>0</v>
      </c>
      <c r="AD47" s="11">
        <f t="shared" si="64"/>
        <v>0</v>
      </c>
      <c r="AE47" s="11">
        <f t="shared" si="64"/>
        <v>0</v>
      </c>
      <c r="AF47" s="11">
        <f t="shared" si="64"/>
        <v>0</v>
      </c>
      <c r="AG47" s="11">
        <f t="shared" si="64"/>
        <v>0</v>
      </c>
      <c r="AH47" s="11">
        <f t="shared" si="64"/>
        <v>0</v>
      </c>
      <c r="AI47" s="11">
        <f t="shared" si="64"/>
        <v>0</v>
      </c>
      <c r="AJ47" s="11">
        <f t="shared" si="64"/>
        <v>0</v>
      </c>
      <c r="AK47" s="11">
        <f t="shared" si="64"/>
        <v>0</v>
      </c>
      <c r="AL47" s="11">
        <f t="shared" si="64"/>
        <v>0</v>
      </c>
      <c r="AM47" s="11">
        <f t="shared" si="64"/>
        <v>0</v>
      </c>
      <c r="AN47" s="11">
        <f t="shared" si="64"/>
        <v>0</v>
      </c>
      <c r="AO47" s="11">
        <f t="shared" si="64"/>
        <v>0</v>
      </c>
      <c r="AP47" s="11">
        <f t="shared" si="64"/>
        <v>0</v>
      </c>
      <c r="AQ47" s="11">
        <f t="shared" si="64"/>
        <v>0</v>
      </c>
      <c r="AR47" s="11">
        <f t="shared" si="64"/>
        <v>0</v>
      </c>
      <c r="AS47" s="11">
        <f t="shared" si="64"/>
        <v>0</v>
      </c>
      <c r="AT47" s="11">
        <f t="shared" si="64"/>
        <v>0</v>
      </c>
      <c r="AU47" s="11">
        <f t="shared" si="64"/>
        <v>0</v>
      </c>
      <c r="AV47" s="11">
        <f t="shared" si="64"/>
        <v>0</v>
      </c>
      <c r="AW47" s="11">
        <f t="shared" si="64"/>
        <v>0</v>
      </c>
      <c r="AX47" s="11">
        <f t="shared" si="64"/>
        <v>0</v>
      </c>
      <c r="AY47" s="11">
        <f t="shared" si="64"/>
        <v>0</v>
      </c>
      <c r="AZ47" s="11">
        <f t="shared" si="64"/>
        <v>0</v>
      </c>
      <c r="BA47" s="11">
        <f t="shared" si="64"/>
        <v>0</v>
      </c>
      <c r="BB47" s="11">
        <f t="shared" si="64"/>
        <v>0</v>
      </c>
      <c r="BC47" s="11">
        <f t="shared" si="64"/>
        <v>0</v>
      </c>
      <c r="BD47" s="11">
        <f t="shared" si="64"/>
        <v>0</v>
      </c>
      <c r="BE47" s="11">
        <f t="shared" si="64"/>
        <v>0</v>
      </c>
      <c r="BF47" s="11">
        <f t="shared" si="64"/>
        <v>0</v>
      </c>
      <c r="BG47" s="11">
        <f t="shared" si="64"/>
        <v>0</v>
      </c>
      <c r="BH47" s="11">
        <f t="shared" si="64"/>
        <v>0</v>
      </c>
      <c r="BI47" s="11">
        <f t="shared" si="64"/>
        <v>0</v>
      </c>
    </row>
    <row r="48" spans="1:61" ht="15.75">
      <c r="A48" s="12" t="s">
        <v>76</v>
      </c>
      <c r="B48" s="36">
        <v>1</v>
      </c>
      <c r="C48" s="36">
        <v>1</v>
      </c>
      <c r="D48" s="36">
        <v>1</v>
      </c>
      <c r="E48" s="36">
        <v>1</v>
      </c>
      <c r="F48" s="36">
        <v>1</v>
      </c>
      <c r="G48" s="36">
        <v>1</v>
      </c>
      <c r="H48" s="36">
        <v>1</v>
      </c>
      <c r="I48" s="36">
        <v>1</v>
      </c>
      <c r="J48" s="36">
        <v>1</v>
      </c>
      <c r="K48" s="36">
        <v>1</v>
      </c>
      <c r="L48" s="36">
        <v>1</v>
      </c>
      <c r="M48" s="36">
        <v>1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36">
        <v>0</v>
      </c>
      <c r="AI48" s="36">
        <v>0</v>
      </c>
      <c r="AJ48" s="36">
        <v>0</v>
      </c>
      <c r="AK48" s="36">
        <v>0</v>
      </c>
      <c r="AL48" s="36">
        <v>0</v>
      </c>
      <c r="AM48" s="36">
        <v>0</v>
      </c>
      <c r="AN48" s="36">
        <v>0</v>
      </c>
      <c r="AO48" s="36">
        <v>0</v>
      </c>
      <c r="AP48" s="36">
        <v>0</v>
      </c>
      <c r="AQ48" s="36">
        <v>0</v>
      </c>
      <c r="AR48" s="36">
        <v>0</v>
      </c>
      <c r="AS48" s="36">
        <v>0</v>
      </c>
      <c r="AT48" s="36">
        <v>0</v>
      </c>
      <c r="AU48" s="36">
        <v>0</v>
      </c>
      <c r="AV48" s="36">
        <v>0</v>
      </c>
      <c r="AW48" s="36">
        <v>0</v>
      </c>
      <c r="AX48" s="36">
        <v>0</v>
      </c>
      <c r="AY48" s="36">
        <v>0</v>
      </c>
      <c r="AZ48" s="36">
        <v>0</v>
      </c>
      <c r="BA48" s="36">
        <v>0</v>
      </c>
      <c r="BB48" s="36">
        <v>0</v>
      </c>
      <c r="BC48" s="36">
        <v>0</v>
      </c>
      <c r="BD48" s="36">
        <v>0</v>
      </c>
      <c r="BE48" s="36">
        <v>0</v>
      </c>
      <c r="BF48" s="36">
        <v>0</v>
      </c>
      <c r="BG48" s="36">
        <v>0</v>
      </c>
      <c r="BH48" s="36">
        <v>0</v>
      </c>
      <c r="BI48" s="36">
        <v>0</v>
      </c>
    </row>
    <row r="49" spans="1:61" s="13" customFormat="1" ht="15.75">
      <c r="A49" s="13" t="s">
        <v>81</v>
      </c>
      <c r="B49" s="28">
        <f>+B48*B47</f>
        <v>73</v>
      </c>
      <c r="C49" s="28">
        <f aca="true" t="shared" si="65" ref="C49:BI49">+C48*C47</f>
        <v>104</v>
      </c>
      <c r="D49" s="28">
        <f t="shared" si="65"/>
        <v>149</v>
      </c>
      <c r="E49" s="28">
        <f t="shared" si="65"/>
        <v>216.00000000000003</v>
      </c>
      <c r="F49" s="28">
        <f t="shared" si="65"/>
        <v>149</v>
      </c>
      <c r="G49" s="28">
        <f t="shared" si="65"/>
        <v>272</v>
      </c>
      <c r="H49" s="28">
        <f t="shared" si="65"/>
        <v>201</v>
      </c>
      <c r="I49" s="28">
        <f t="shared" si="65"/>
        <v>307</v>
      </c>
      <c r="J49" s="28">
        <f t="shared" si="65"/>
        <v>241</v>
      </c>
      <c r="K49" s="28">
        <f t="shared" si="65"/>
        <v>473</v>
      </c>
      <c r="L49" s="28">
        <f t="shared" si="65"/>
        <v>216</v>
      </c>
      <c r="M49" s="28">
        <f t="shared" si="65"/>
        <v>333</v>
      </c>
      <c r="N49" s="28">
        <f t="shared" si="65"/>
        <v>0</v>
      </c>
      <c r="O49" s="28">
        <f t="shared" si="65"/>
        <v>0</v>
      </c>
      <c r="P49" s="28">
        <f t="shared" si="65"/>
        <v>0</v>
      </c>
      <c r="Q49" s="28">
        <f t="shared" si="65"/>
        <v>0</v>
      </c>
      <c r="R49" s="28">
        <f t="shared" si="65"/>
        <v>0</v>
      </c>
      <c r="S49" s="28">
        <f t="shared" si="65"/>
        <v>0</v>
      </c>
      <c r="T49" s="28">
        <f t="shared" si="65"/>
        <v>0</v>
      </c>
      <c r="U49" s="28">
        <f t="shared" si="65"/>
        <v>0</v>
      </c>
      <c r="V49" s="28">
        <f t="shared" si="65"/>
        <v>0</v>
      </c>
      <c r="W49" s="28">
        <f t="shared" si="65"/>
        <v>0</v>
      </c>
      <c r="X49" s="28">
        <f t="shared" si="65"/>
        <v>0</v>
      </c>
      <c r="Y49" s="28">
        <f t="shared" si="65"/>
        <v>0</v>
      </c>
      <c r="Z49" s="28">
        <f t="shared" si="65"/>
        <v>0</v>
      </c>
      <c r="AA49" s="28">
        <f t="shared" si="65"/>
        <v>0</v>
      </c>
      <c r="AB49" s="28">
        <f t="shared" si="65"/>
        <v>0</v>
      </c>
      <c r="AC49" s="28">
        <f t="shared" si="65"/>
        <v>0</v>
      </c>
      <c r="AD49" s="28">
        <f t="shared" si="65"/>
        <v>0</v>
      </c>
      <c r="AE49" s="28">
        <f t="shared" si="65"/>
        <v>0</v>
      </c>
      <c r="AF49" s="28">
        <f t="shared" si="65"/>
        <v>0</v>
      </c>
      <c r="AG49" s="28">
        <f t="shared" si="65"/>
        <v>0</v>
      </c>
      <c r="AH49" s="28">
        <f t="shared" si="65"/>
        <v>0</v>
      </c>
      <c r="AI49" s="28">
        <f t="shared" si="65"/>
        <v>0</v>
      </c>
      <c r="AJ49" s="28">
        <f t="shared" si="65"/>
        <v>0</v>
      </c>
      <c r="AK49" s="28">
        <f t="shared" si="65"/>
        <v>0</v>
      </c>
      <c r="AL49" s="28">
        <f t="shared" si="65"/>
        <v>0</v>
      </c>
      <c r="AM49" s="28">
        <f t="shared" si="65"/>
        <v>0</v>
      </c>
      <c r="AN49" s="28">
        <f t="shared" si="65"/>
        <v>0</v>
      </c>
      <c r="AO49" s="28">
        <f t="shared" si="65"/>
        <v>0</v>
      </c>
      <c r="AP49" s="28">
        <f t="shared" si="65"/>
        <v>0</v>
      </c>
      <c r="AQ49" s="28">
        <f t="shared" si="65"/>
        <v>0</v>
      </c>
      <c r="AR49" s="28">
        <f t="shared" si="65"/>
        <v>0</v>
      </c>
      <c r="AS49" s="28">
        <f t="shared" si="65"/>
        <v>0</v>
      </c>
      <c r="AT49" s="28">
        <f t="shared" si="65"/>
        <v>0</v>
      </c>
      <c r="AU49" s="28">
        <f t="shared" si="65"/>
        <v>0</v>
      </c>
      <c r="AV49" s="28">
        <f t="shared" si="65"/>
        <v>0</v>
      </c>
      <c r="AW49" s="28">
        <f t="shared" si="65"/>
        <v>0</v>
      </c>
      <c r="AX49" s="28">
        <f t="shared" si="65"/>
        <v>0</v>
      </c>
      <c r="AY49" s="28">
        <f t="shared" si="65"/>
        <v>0</v>
      </c>
      <c r="AZ49" s="28">
        <f t="shared" si="65"/>
        <v>0</v>
      </c>
      <c r="BA49" s="28">
        <f t="shared" si="65"/>
        <v>0</v>
      </c>
      <c r="BB49" s="28">
        <f t="shared" si="65"/>
        <v>0</v>
      </c>
      <c r="BC49" s="28">
        <f t="shared" si="65"/>
        <v>0</v>
      </c>
      <c r="BD49" s="28">
        <f t="shared" si="65"/>
        <v>0</v>
      </c>
      <c r="BE49" s="28">
        <f t="shared" si="65"/>
        <v>0</v>
      </c>
      <c r="BF49" s="28">
        <f t="shared" si="65"/>
        <v>0</v>
      </c>
      <c r="BG49" s="28">
        <f t="shared" si="65"/>
        <v>0</v>
      </c>
      <c r="BH49" s="28">
        <f t="shared" si="65"/>
        <v>0</v>
      </c>
      <c r="BI49" s="28">
        <f t="shared" si="65"/>
        <v>0</v>
      </c>
    </row>
    <row r="50" spans="1:61" ht="15.75">
      <c r="A50" s="12" t="s">
        <v>9</v>
      </c>
      <c r="B50" s="37">
        <v>0</v>
      </c>
      <c r="C50" s="37">
        <v>0</v>
      </c>
      <c r="D50" s="37">
        <v>0</v>
      </c>
      <c r="E50" s="37">
        <v>0</v>
      </c>
      <c r="F50" s="37">
        <v>0</v>
      </c>
      <c r="G50" s="37">
        <v>1572.14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37">
        <v>0</v>
      </c>
      <c r="AJ50" s="37">
        <v>0</v>
      </c>
      <c r="AK50" s="37">
        <v>0</v>
      </c>
      <c r="AL50" s="37">
        <v>0</v>
      </c>
      <c r="AM50" s="37">
        <v>0</v>
      </c>
      <c r="AN50" s="37">
        <v>0</v>
      </c>
      <c r="AO50" s="37">
        <v>0</v>
      </c>
      <c r="AP50" s="37">
        <v>0</v>
      </c>
      <c r="AQ50" s="37">
        <v>0</v>
      </c>
      <c r="AR50" s="37">
        <v>0</v>
      </c>
      <c r="AS50" s="37">
        <v>0</v>
      </c>
      <c r="AT50" s="37">
        <v>0</v>
      </c>
      <c r="AU50" s="37">
        <v>0</v>
      </c>
      <c r="AV50" s="37">
        <v>0</v>
      </c>
      <c r="AW50" s="37">
        <v>0</v>
      </c>
      <c r="AX50" s="37">
        <v>0</v>
      </c>
      <c r="AY50" s="37">
        <v>0</v>
      </c>
      <c r="AZ50" s="37">
        <v>0</v>
      </c>
      <c r="BA50" s="37">
        <v>0</v>
      </c>
      <c r="BB50" s="37">
        <v>0</v>
      </c>
      <c r="BC50" s="37">
        <v>0</v>
      </c>
      <c r="BD50" s="37">
        <v>0</v>
      </c>
      <c r="BE50" s="37">
        <v>0</v>
      </c>
      <c r="BF50" s="37">
        <v>0</v>
      </c>
      <c r="BG50" s="37">
        <v>0</v>
      </c>
      <c r="BH50" s="37">
        <v>0</v>
      </c>
      <c r="BI50" s="37">
        <v>0</v>
      </c>
    </row>
    <row r="51" spans="1:61" s="13" customFormat="1" ht="15.75">
      <c r="A51" s="13" t="s">
        <v>151</v>
      </c>
      <c r="B51" s="38">
        <f>IF(B49,B50/B49,0)</f>
        <v>0</v>
      </c>
      <c r="C51" s="38">
        <f aca="true" t="shared" si="66" ref="C51:BI51">IF(C49,C50/C49,0)</f>
        <v>0</v>
      </c>
      <c r="D51" s="38">
        <f t="shared" si="66"/>
        <v>0</v>
      </c>
      <c r="E51" s="38">
        <f t="shared" si="66"/>
        <v>0</v>
      </c>
      <c r="F51" s="38">
        <f t="shared" si="66"/>
        <v>0</v>
      </c>
      <c r="G51" s="38">
        <f t="shared" si="66"/>
        <v>5.779926470588236</v>
      </c>
      <c r="H51" s="38">
        <f t="shared" si="66"/>
        <v>0</v>
      </c>
      <c r="I51" s="38">
        <f t="shared" si="66"/>
        <v>0</v>
      </c>
      <c r="J51" s="38">
        <f t="shared" si="66"/>
        <v>0</v>
      </c>
      <c r="K51" s="38">
        <f t="shared" si="66"/>
        <v>0</v>
      </c>
      <c r="L51" s="38">
        <f t="shared" si="66"/>
        <v>0</v>
      </c>
      <c r="M51" s="38">
        <f t="shared" si="66"/>
        <v>0</v>
      </c>
      <c r="N51" s="38">
        <f t="shared" si="66"/>
        <v>0</v>
      </c>
      <c r="O51" s="38">
        <f t="shared" si="66"/>
        <v>0</v>
      </c>
      <c r="P51" s="38">
        <f t="shared" si="66"/>
        <v>0</v>
      </c>
      <c r="Q51" s="38">
        <f t="shared" si="66"/>
        <v>0</v>
      </c>
      <c r="R51" s="38">
        <f t="shared" si="66"/>
        <v>0</v>
      </c>
      <c r="S51" s="38">
        <f t="shared" si="66"/>
        <v>0</v>
      </c>
      <c r="T51" s="38">
        <f t="shared" si="66"/>
        <v>0</v>
      </c>
      <c r="U51" s="38">
        <f t="shared" si="66"/>
        <v>0</v>
      </c>
      <c r="V51" s="38">
        <f t="shared" si="66"/>
        <v>0</v>
      </c>
      <c r="W51" s="38">
        <f t="shared" si="66"/>
        <v>0</v>
      </c>
      <c r="X51" s="38">
        <f t="shared" si="66"/>
        <v>0</v>
      </c>
      <c r="Y51" s="38">
        <f t="shared" si="66"/>
        <v>0</v>
      </c>
      <c r="Z51" s="38">
        <f t="shared" si="66"/>
        <v>0</v>
      </c>
      <c r="AA51" s="38">
        <f t="shared" si="66"/>
        <v>0</v>
      </c>
      <c r="AB51" s="38">
        <f t="shared" si="66"/>
        <v>0</v>
      </c>
      <c r="AC51" s="38">
        <f t="shared" si="66"/>
        <v>0</v>
      </c>
      <c r="AD51" s="38">
        <f t="shared" si="66"/>
        <v>0</v>
      </c>
      <c r="AE51" s="38">
        <f t="shared" si="66"/>
        <v>0</v>
      </c>
      <c r="AF51" s="38">
        <f t="shared" si="66"/>
        <v>0</v>
      </c>
      <c r="AG51" s="38">
        <f t="shared" si="66"/>
        <v>0</v>
      </c>
      <c r="AH51" s="38">
        <f t="shared" si="66"/>
        <v>0</v>
      </c>
      <c r="AI51" s="38">
        <f t="shared" si="66"/>
        <v>0</v>
      </c>
      <c r="AJ51" s="38">
        <f t="shared" si="66"/>
        <v>0</v>
      </c>
      <c r="AK51" s="38">
        <f t="shared" si="66"/>
        <v>0</v>
      </c>
      <c r="AL51" s="38">
        <f t="shared" si="66"/>
        <v>0</v>
      </c>
      <c r="AM51" s="38">
        <f t="shared" si="66"/>
        <v>0</v>
      </c>
      <c r="AN51" s="38">
        <f t="shared" si="66"/>
        <v>0</v>
      </c>
      <c r="AO51" s="38">
        <f t="shared" si="66"/>
        <v>0</v>
      </c>
      <c r="AP51" s="38">
        <f t="shared" si="66"/>
        <v>0</v>
      </c>
      <c r="AQ51" s="38">
        <f t="shared" si="66"/>
        <v>0</v>
      </c>
      <c r="AR51" s="38">
        <f t="shared" si="66"/>
        <v>0</v>
      </c>
      <c r="AS51" s="38">
        <f t="shared" si="66"/>
        <v>0</v>
      </c>
      <c r="AT51" s="38">
        <f t="shared" si="66"/>
        <v>0</v>
      </c>
      <c r="AU51" s="38">
        <f t="shared" si="66"/>
        <v>0</v>
      </c>
      <c r="AV51" s="38">
        <f t="shared" si="66"/>
        <v>0</v>
      </c>
      <c r="AW51" s="38">
        <f t="shared" si="66"/>
        <v>0</v>
      </c>
      <c r="AX51" s="38">
        <f t="shared" si="66"/>
        <v>0</v>
      </c>
      <c r="AY51" s="38">
        <f t="shared" si="66"/>
        <v>0</v>
      </c>
      <c r="AZ51" s="38">
        <f t="shared" si="66"/>
        <v>0</v>
      </c>
      <c r="BA51" s="38">
        <f t="shared" si="66"/>
        <v>0</v>
      </c>
      <c r="BB51" s="38">
        <f t="shared" si="66"/>
        <v>0</v>
      </c>
      <c r="BC51" s="38">
        <f t="shared" si="66"/>
        <v>0</v>
      </c>
      <c r="BD51" s="38">
        <f t="shared" si="66"/>
        <v>0</v>
      </c>
      <c r="BE51" s="38">
        <f t="shared" si="66"/>
        <v>0</v>
      </c>
      <c r="BF51" s="38">
        <f t="shared" si="66"/>
        <v>0</v>
      </c>
      <c r="BG51" s="38">
        <f t="shared" si="66"/>
        <v>0</v>
      </c>
      <c r="BH51" s="38">
        <f t="shared" si="66"/>
        <v>0</v>
      </c>
      <c r="BI51" s="38">
        <f t="shared" si="66"/>
        <v>0</v>
      </c>
    </row>
    <row r="53" ht="15.75">
      <c r="A53" s="13" t="s">
        <v>78</v>
      </c>
    </row>
    <row r="54" spans="1:61" s="13" customFormat="1" ht="15.75">
      <c r="A54" s="13" t="s">
        <v>8</v>
      </c>
      <c r="B54" s="26">
        <v>13144</v>
      </c>
      <c r="C54" s="26">
        <v>11666</v>
      </c>
      <c r="D54" s="26">
        <v>31952</v>
      </c>
      <c r="E54" s="26">
        <v>19833</v>
      </c>
      <c r="F54" s="26">
        <v>12668</v>
      </c>
      <c r="G54" s="26">
        <v>22430</v>
      </c>
      <c r="H54" s="26">
        <v>16443</v>
      </c>
      <c r="I54" s="26">
        <v>23918</v>
      </c>
      <c r="J54" s="26">
        <v>13985</v>
      </c>
      <c r="K54" s="26">
        <v>53561</v>
      </c>
      <c r="L54" s="26">
        <v>99776</v>
      </c>
      <c r="M54" s="26">
        <v>225473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26">
        <v>0</v>
      </c>
      <c r="AF54" s="26">
        <v>0</v>
      </c>
      <c r="AG54" s="26">
        <v>0</v>
      </c>
      <c r="AH54" s="26">
        <v>0</v>
      </c>
      <c r="AI54" s="26">
        <v>0</v>
      </c>
      <c r="AJ54" s="26">
        <v>0</v>
      </c>
      <c r="AK54" s="26">
        <v>0</v>
      </c>
      <c r="AL54" s="26">
        <v>0</v>
      </c>
      <c r="AM54" s="26">
        <v>0</v>
      </c>
      <c r="AN54" s="26">
        <v>0</v>
      </c>
      <c r="AO54" s="26">
        <v>0</v>
      </c>
      <c r="AP54" s="26">
        <v>0</v>
      </c>
      <c r="AQ54" s="26">
        <v>0</v>
      </c>
      <c r="AR54" s="26">
        <v>0</v>
      </c>
      <c r="AS54" s="26">
        <v>0</v>
      </c>
      <c r="AT54" s="26">
        <v>0</v>
      </c>
      <c r="AU54" s="26">
        <v>0</v>
      </c>
      <c r="AV54" s="26">
        <v>0</v>
      </c>
      <c r="AW54" s="26">
        <v>0</v>
      </c>
      <c r="AX54" s="26">
        <v>0</v>
      </c>
      <c r="AY54" s="26">
        <v>0</v>
      </c>
      <c r="AZ54" s="26">
        <v>0</v>
      </c>
      <c r="BA54" s="26">
        <v>0</v>
      </c>
      <c r="BB54" s="26">
        <v>0</v>
      </c>
      <c r="BC54" s="26">
        <v>0</v>
      </c>
      <c r="BD54" s="26">
        <v>0</v>
      </c>
      <c r="BE54" s="26">
        <v>0</v>
      </c>
      <c r="BF54" s="26">
        <v>0</v>
      </c>
      <c r="BG54" s="26">
        <v>0</v>
      </c>
      <c r="BH54" s="26">
        <v>0</v>
      </c>
      <c r="BI54" s="26">
        <v>0</v>
      </c>
    </row>
    <row r="55" spans="1:61" ht="15.75">
      <c r="A55" s="12" t="s">
        <v>164</v>
      </c>
      <c r="B55" s="36">
        <v>0.0009890444309190506</v>
      </c>
      <c r="C55" s="36">
        <v>0.007886164923709926</v>
      </c>
      <c r="D55" s="36">
        <v>0.0004068602904356535</v>
      </c>
      <c r="E55" s="36">
        <v>0.0051429435788836785</v>
      </c>
      <c r="F55" s="36">
        <v>0.008525418377012947</v>
      </c>
      <c r="G55" s="36">
        <v>0.005037895675434685</v>
      </c>
      <c r="H55" s="36">
        <v>0.006750592957489509</v>
      </c>
      <c r="I55" s="36">
        <v>0.011455807341750982</v>
      </c>
      <c r="J55" s="36">
        <v>0.014873078298176618</v>
      </c>
      <c r="K55" s="36">
        <v>0.006142529078994044</v>
      </c>
      <c r="L55" s="36">
        <v>0.002916533033996151</v>
      </c>
      <c r="M55" s="36">
        <v>0.005060472872583413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36">
        <v>0</v>
      </c>
      <c r="AI55" s="36">
        <v>0</v>
      </c>
      <c r="AJ55" s="36">
        <v>0</v>
      </c>
      <c r="AK55" s="36">
        <v>0</v>
      </c>
      <c r="AL55" s="36">
        <v>0</v>
      </c>
      <c r="AM55" s="36">
        <v>0</v>
      </c>
      <c r="AN55" s="36">
        <v>0</v>
      </c>
      <c r="AO55" s="36">
        <v>0</v>
      </c>
      <c r="AP55" s="36">
        <v>0</v>
      </c>
      <c r="AQ55" s="36">
        <v>0</v>
      </c>
      <c r="AR55" s="36">
        <v>0</v>
      </c>
      <c r="AS55" s="36">
        <v>0</v>
      </c>
      <c r="AT55" s="36">
        <v>0</v>
      </c>
      <c r="AU55" s="36">
        <v>0</v>
      </c>
      <c r="AV55" s="36">
        <v>0</v>
      </c>
      <c r="AW55" s="36">
        <v>0</v>
      </c>
      <c r="AX55" s="36">
        <v>0</v>
      </c>
      <c r="AY55" s="36">
        <v>0</v>
      </c>
      <c r="AZ55" s="36">
        <v>0</v>
      </c>
      <c r="BA55" s="36">
        <v>0</v>
      </c>
      <c r="BB55" s="36">
        <v>0</v>
      </c>
      <c r="BC55" s="36">
        <v>0</v>
      </c>
      <c r="BD55" s="36">
        <v>0</v>
      </c>
      <c r="BE55" s="36">
        <v>0</v>
      </c>
      <c r="BF55" s="36">
        <v>0</v>
      </c>
      <c r="BG55" s="36">
        <v>0</v>
      </c>
      <c r="BH55" s="36">
        <v>0</v>
      </c>
      <c r="BI55" s="36">
        <v>0</v>
      </c>
    </row>
    <row r="56" spans="1:61" ht="15.75">
      <c r="A56" s="12" t="s">
        <v>165</v>
      </c>
      <c r="B56" s="11">
        <f>+B55*B54</f>
        <v>13</v>
      </c>
      <c r="C56" s="11">
        <f aca="true" t="shared" si="67" ref="C56:BI56">+C55*C54</f>
        <v>91.99999999999999</v>
      </c>
      <c r="D56" s="11">
        <f t="shared" si="67"/>
        <v>13</v>
      </c>
      <c r="E56" s="11">
        <f t="shared" si="67"/>
        <v>102</v>
      </c>
      <c r="F56" s="11">
        <f t="shared" si="67"/>
        <v>108.00000000000001</v>
      </c>
      <c r="G56" s="11">
        <f t="shared" si="67"/>
        <v>112.99999999999999</v>
      </c>
      <c r="H56" s="11">
        <f t="shared" si="67"/>
        <v>111</v>
      </c>
      <c r="I56" s="11">
        <f t="shared" si="67"/>
        <v>274</v>
      </c>
      <c r="J56" s="11">
        <f t="shared" si="67"/>
        <v>208</v>
      </c>
      <c r="K56" s="11">
        <f t="shared" si="67"/>
        <v>329</v>
      </c>
      <c r="L56" s="11">
        <f t="shared" si="67"/>
        <v>291</v>
      </c>
      <c r="M56" s="11">
        <f t="shared" si="67"/>
        <v>1141</v>
      </c>
      <c r="N56" s="11">
        <f t="shared" si="67"/>
        <v>0</v>
      </c>
      <c r="O56" s="11">
        <f t="shared" si="67"/>
        <v>0</v>
      </c>
      <c r="P56" s="11">
        <f t="shared" si="67"/>
        <v>0</v>
      </c>
      <c r="Q56" s="11">
        <f t="shared" si="67"/>
        <v>0</v>
      </c>
      <c r="R56" s="11">
        <f t="shared" si="67"/>
        <v>0</v>
      </c>
      <c r="S56" s="11">
        <f t="shared" si="67"/>
        <v>0</v>
      </c>
      <c r="T56" s="11">
        <f t="shared" si="67"/>
        <v>0</v>
      </c>
      <c r="U56" s="11">
        <f t="shared" si="67"/>
        <v>0</v>
      </c>
      <c r="V56" s="11">
        <f t="shared" si="67"/>
        <v>0</v>
      </c>
      <c r="W56" s="11">
        <f t="shared" si="67"/>
        <v>0</v>
      </c>
      <c r="X56" s="11">
        <f t="shared" si="67"/>
        <v>0</v>
      </c>
      <c r="Y56" s="11">
        <f t="shared" si="67"/>
        <v>0</v>
      </c>
      <c r="Z56" s="11">
        <f t="shared" si="67"/>
        <v>0</v>
      </c>
      <c r="AA56" s="11">
        <f t="shared" si="67"/>
        <v>0</v>
      </c>
      <c r="AB56" s="11">
        <f t="shared" si="67"/>
        <v>0</v>
      </c>
      <c r="AC56" s="11">
        <f t="shared" si="67"/>
        <v>0</v>
      </c>
      <c r="AD56" s="11">
        <f t="shared" si="67"/>
        <v>0</v>
      </c>
      <c r="AE56" s="11">
        <f t="shared" si="67"/>
        <v>0</v>
      </c>
      <c r="AF56" s="11">
        <f t="shared" si="67"/>
        <v>0</v>
      </c>
      <c r="AG56" s="11">
        <f t="shared" si="67"/>
        <v>0</v>
      </c>
      <c r="AH56" s="11">
        <f t="shared" si="67"/>
        <v>0</v>
      </c>
      <c r="AI56" s="11">
        <f t="shared" si="67"/>
        <v>0</v>
      </c>
      <c r="AJ56" s="11">
        <f t="shared" si="67"/>
        <v>0</v>
      </c>
      <c r="AK56" s="11">
        <f t="shared" si="67"/>
        <v>0</v>
      </c>
      <c r="AL56" s="11">
        <f t="shared" si="67"/>
        <v>0</v>
      </c>
      <c r="AM56" s="11">
        <f t="shared" si="67"/>
        <v>0</v>
      </c>
      <c r="AN56" s="11">
        <f t="shared" si="67"/>
        <v>0</v>
      </c>
      <c r="AO56" s="11">
        <f t="shared" si="67"/>
        <v>0</v>
      </c>
      <c r="AP56" s="11">
        <f t="shared" si="67"/>
        <v>0</v>
      </c>
      <c r="AQ56" s="11">
        <f t="shared" si="67"/>
        <v>0</v>
      </c>
      <c r="AR56" s="11">
        <f t="shared" si="67"/>
        <v>0</v>
      </c>
      <c r="AS56" s="11">
        <f t="shared" si="67"/>
        <v>0</v>
      </c>
      <c r="AT56" s="11">
        <f t="shared" si="67"/>
        <v>0</v>
      </c>
      <c r="AU56" s="11">
        <f t="shared" si="67"/>
        <v>0</v>
      </c>
      <c r="AV56" s="11">
        <f t="shared" si="67"/>
        <v>0</v>
      </c>
      <c r="AW56" s="11">
        <f t="shared" si="67"/>
        <v>0</v>
      </c>
      <c r="AX56" s="11">
        <f t="shared" si="67"/>
        <v>0</v>
      </c>
      <c r="AY56" s="11">
        <f t="shared" si="67"/>
        <v>0</v>
      </c>
      <c r="AZ56" s="11">
        <f t="shared" si="67"/>
        <v>0</v>
      </c>
      <c r="BA56" s="11">
        <f t="shared" si="67"/>
        <v>0</v>
      </c>
      <c r="BB56" s="11">
        <f t="shared" si="67"/>
        <v>0</v>
      </c>
      <c r="BC56" s="11">
        <f t="shared" si="67"/>
        <v>0</v>
      </c>
      <c r="BD56" s="11">
        <f t="shared" si="67"/>
        <v>0</v>
      </c>
      <c r="BE56" s="11">
        <f t="shared" si="67"/>
        <v>0</v>
      </c>
      <c r="BF56" s="11">
        <f t="shared" si="67"/>
        <v>0</v>
      </c>
      <c r="BG56" s="11">
        <f t="shared" si="67"/>
        <v>0</v>
      </c>
      <c r="BH56" s="11">
        <f t="shared" si="67"/>
        <v>0</v>
      </c>
      <c r="BI56" s="11">
        <f t="shared" si="67"/>
        <v>0</v>
      </c>
    </row>
    <row r="57" spans="1:61" ht="15.75">
      <c r="A57" s="12" t="s">
        <v>166</v>
      </c>
      <c r="B57" s="36">
        <v>0.07692307692307693</v>
      </c>
      <c r="C57" s="36">
        <v>0.0761</v>
      </c>
      <c r="D57" s="36">
        <v>0.07865</v>
      </c>
      <c r="E57" s="36">
        <v>0.07995000000000001</v>
      </c>
      <c r="F57" s="36">
        <v>0.08105000000000001</v>
      </c>
      <c r="G57" s="36">
        <v>0.08125</v>
      </c>
      <c r="H57" s="36">
        <v>0.08425</v>
      </c>
      <c r="I57" s="36">
        <v>0.08505000000000001</v>
      </c>
      <c r="J57" s="36">
        <v>0.0872</v>
      </c>
      <c r="K57" s="36">
        <v>0.09115000000000001</v>
      </c>
      <c r="L57" s="36">
        <v>0.09335</v>
      </c>
      <c r="M57" s="36">
        <v>0.0973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36">
        <v>0</v>
      </c>
      <c r="AI57" s="36">
        <v>0</v>
      </c>
      <c r="AJ57" s="36">
        <v>0</v>
      </c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6">
        <v>0</v>
      </c>
      <c r="AQ57" s="36">
        <v>0</v>
      </c>
      <c r="AR57" s="36">
        <v>0</v>
      </c>
      <c r="AS57" s="36">
        <v>0</v>
      </c>
      <c r="AT57" s="36">
        <v>0</v>
      </c>
      <c r="AU57" s="36">
        <v>0</v>
      </c>
      <c r="AV57" s="36">
        <v>0</v>
      </c>
      <c r="AW57" s="36">
        <v>0</v>
      </c>
      <c r="AX57" s="36">
        <v>0</v>
      </c>
      <c r="AY57" s="36">
        <v>0</v>
      </c>
      <c r="AZ57" s="36">
        <v>0</v>
      </c>
      <c r="BA57" s="36">
        <v>0</v>
      </c>
      <c r="BB57" s="36">
        <v>0</v>
      </c>
      <c r="BC57" s="36">
        <v>0</v>
      </c>
      <c r="BD57" s="36">
        <v>0</v>
      </c>
      <c r="BE57" s="36">
        <v>0</v>
      </c>
      <c r="BF57" s="36">
        <v>0</v>
      </c>
      <c r="BG57" s="36">
        <v>0</v>
      </c>
      <c r="BH57" s="36">
        <v>0</v>
      </c>
      <c r="BI57" s="36">
        <v>0</v>
      </c>
    </row>
    <row r="58" spans="1:61" ht="15.75">
      <c r="A58" s="12" t="s">
        <v>75</v>
      </c>
      <c r="B58" s="11">
        <f>B57*B56</f>
        <v>1</v>
      </c>
      <c r="C58" s="11">
        <f aca="true" t="shared" si="68" ref="C58:BI58">C57*C56</f>
        <v>7.001199999999999</v>
      </c>
      <c r="D58" s="11">
        <f t="shared" si="68"/>
        <v>1.02245</v>
      </c>
      <c r="E58" s="11">
        <f t="shared" si="68"/>
        <v>8.154900000000001</v>
      </c>
      <c r="F58" s="11">
        <f t="shared" si="68"/>
        <v>8.753400000000003</v>
      </c>
      <c r="G58" s="11">
        <f t="shared" si="68"/>
        <v>9.181249999999999</v>
      </c>
      <c r="H58" s="11">
        <f t="shared" si="68"/>
        <v>9.351750000000001</v>
      </c>
      <c r="I58" s="11">
        <f t="shared" si="68"/>
        <v>23.303700000000003</v>
      </c>
      <c r="J58" s="11">
        <f t="shared" si="68"/>
        <v>18.1376</v>
      </c>
      <c r="K58" s="11">
        <f t="shared" si="68"/>
        <v>29.988350000000004</v>
      </c>
      <c r="L58" s="11">
        <f t="shared" si="68"/>
        <v>27.16485</v>
      </c>
      <c r="M58" s="11">
        <f t="shared" si="68"/>
        <v>111.0193</v>
      </c>
      <c r="N58" s="11">
        <f t="shared" si="68"/>
        <v>0</v>
      </c>
      <c r="O58" s="11">
        <f t="shared" si="68"/>
        <v>0</v>
      </c>
      <c r="P58" s="11">
        <f t="shared" si="68"/>
        <v>0</v>
      </c>
      <c r="Q58" s="11">
        <f t="shared" si="68"/>
        <v>0</v>
      </c>
      <c r="R58" s="11">
        <f t="shared" si="68"/>
        <v>0</v>
      </c>
      <c r="S58" s="11">
        <f t="shared" si="68"/>
        <v>0</v>
      </c>
      <c r="T58" s="11">
        <f t="shared" si="68"/>
        <v>0</v>
      </c>
      <c r="U58" s="11">
        <f t="shared" si="68"/>
        <v>0</v>
      </c>
      <c r="V58" s="11">
        <f t="shared" si="68"/>
        <v>0</v>
      </c>
      <c r="W58" s="11">
        <f t="shared" si="68"/>
        <v>0</v>
      </c>
      <c r="X58" s="11">
        <f t="shared" si="68"/>
        <v>0</v>
      </c>
      <c r="Y58" s="11">
        <f t="shared" si="68"/>
        <v>0</v>
      </c>
      <c r="Z58" s="11">
        <f t="shared" si="68"/>
        <v>0</v>
      </c>
      <c r="AA58" s="11">
        <f t="shared" si="68"/>
        <v>0</v>
      </c>
      <c r="AB58" s="11">
        <f t="shared" si="68"/>
        <v>0</v>
      </c>
      <c r="AC58" s="11">
        <f t="shared" si="68"/>
        <v>0</v>
      </c>
      <c r="AD58" s="11">
        <f t="shared" si="68"/>
        <v>0</v>
      </c>
      <c r="AE58" s="11">
        <f t="shared" si="68"/>
        <v>0</v>
      </c>
      <c r="AF58" s="11">
        <f t="shared" si="68"/>
        <v>0</v>
      </c>
      <c r="AG58" s="11">
        <f t="shared" si="68"/>
        <v>0</v>
      </c>
      <c r="AH58" s="11">
        <f t="shared" si="68"/>
        <v>0</v>
      </c>
      <c r="AI58" s="11">
        <f t="shared" si="68"/>
        <v>0</v>
      </c>
      <c r="AJ58" s="11">
        <f t="shared" si="68"/>
        <v>0</v>
      </c>
      <c r="AK58" s="11">
        <f t="shared" si="68"/>
        <v>0</v>
      </c>
      <c r="AL58" s="11">
        <f t="shared" si="68"/>
        <v>0</v>
      </c>
      <c r="AM58" s="11">
        <f t="shared" si="68"/>
        <v>0</v>
      </c>
      <c r="AN58" s="11">
        <f t="shared" si="68"/>
        <v>0</v>
      </c>
      <c r="AO58" s="11">
        <f t="shared" si="68"/>
        <v>0</v>
      </c>
      <c r="AP58" s="11">
        <f t="shared" si="68"/>
        <v>0</v>
      </c>
      <c r="AQ58" s="11">
        <f t="shared" si="68"/>
        <v>0</v>
      </c>
      <c r="AR58" s="11">
        <f t="shared" si="68"/>
        <v>0</v>
      </c>
      <c r="AS58" s="11">
        <f t="shared" si="68"/>
        <v>0</v>
      </c>
      <c r="AT58" s="11">
        <f t="shared" si="68"/>
        <v>0</v>
      </c>
      <c r="AU58" s="11">
        <f t="shared" si="68"/>
        <v>0</v>
      </c>
      <c r="AV58" s="11">
        <f t="shared" si="68"/>
        <v>0</v>
      </c>
      <c r="AW58" s="11">
        <f t="shared" si="68"/>
        <v>0</v>
      </c>
      <c r="AX58" s="11">
        <f t="shared" si="68"/>
        <v>0</v>
      </c>
      <c r="AY58" s="11">
        <f t="shared" si="68"/>
        <v>0</v>
      </c>
      <c r="AZ58" s="11">
        <f t="shared" si="68"/>
        <v>0</v>
      </c>
      <c r="BA58" s="11">
        <f t="shared" si="68"/>
        <v>0</v>
      </c>
      <c r="BB58" s="11">
        <f t="shared" si="68"/>
        <v>0</v>
      </c>
      <c r="BC58" s="11">
        <f t="shared" si="68"/>
        <v>0</v>
      </c>
      <c r="BD58" s="11">
        <f t="shared" si="68"/>
        <v>0</v>
      </c>
      <c r="BE58" s="11">
        <f t="shared" si="68"/>
        <v>0</v>
      </c>
      <c r="BF58" s="11">
        <f t="shared" si="68"/>
        <v>0</v>
      </c>
      <c r="BG58" s="11">
        <f t="shared" si="68"/>
        <v>0</v>
      </c>
      <c r="BH58" s="11">
        <f t="shared" si="68"/>
        <v>0</v>
      </c>
      <c r="BI58" s="11">
        <f t="shared" si="68"/>
        <v>0</v>
      </c>
    </row>
    <row r="59" spans="1:61" ht="15.75">
      <c r="A59" s="12" t="s">
        <v>76</v>
      </c>
      <c r="B59" s="36">
        <v>1</v>
      </c>
      <c r="C59" s="36">
        <v>0.71</v>
      </c>
      <c r="D59" s="36">
        <v>1</v>
      </c>
      <c r="E59" s="36">
        <v>0.63</v>
      </c>
      <c r="F59" s="36">
        <v>0.78</v>
      </c>
      <c r="G59" s="36">
        <v>0.89</v>
      </c>
      <c r="H59" s="36">
        <v>0.78</v>
      </c>
      <c r="I59" s="36">
        <v>0.83</v>
      </c>
      <c r="J59" s="36">
        <v>0.72</v>
      </c>
      <c r="K59" s="36">
        <v>0.73</v>
      </c>
      <c r="L59" s="36">
        <v>0.74</v>
      </c>
      <c r="M59" s="36">
        <v>0.71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0</v>
      </c>
      <c r="AL59" s="36">
        <v>0</v>
      </c>
      <c r="AM59" s="36">
        <v>0</v>
      </c>
      <c r="AN59" s="36">
        <v>0</v>
      </c>
      <c r="AO59" s="36">
        <v>0</v>
      </c>
      <c r="AP59" s="36">
        <v>0</v>
      </c>
      <c r="AQ59" s="36">
        <v>0</v>
      </c>
      <c r="AR59" s="36">
        <v>0</v>
      </c>
      <c r="AS59" s="36">
        <v>0</v>
      </c>
      <c r="AT59" s="36">
        <v>0</v>
      </c>
      <c r="AU59" s="36">
        <v>0</v>
      </c>
      <c r="AV59" s="36">
        <v>0</v>
      </c>
      <c r="AW59" s="36">
        <v>0</v>
      </c>
      <c r="AX59" s="36">
        <v>0</v>
      </c>
      <c r="AY59" s="36">
        <v>0</v>
      </c>
      <c r="AZ59" s="36">
        <v>0</v>
      </c>
      <c r="BA59" s="36">
        <v>0</v>
      </c>
      <c r="BB59" s="36">
        <v>0</v>
      </c>
      <c r="BC59" s="36">
        <v>0</v>
      </c>
      <c r="BD59" s="36">
        <v>0</v>
      </c>
      <c r="BE59" s="36">
        <v>0</v>
      </c>
      <c r="BF59" s="36">
        <v>0</v>
      </c>
      <c r="BG59" s="36">
        <v>0</v>
      </c>
      <c r="BH59" s="36">
        <v>0</v>
      </c>
      <c r="BI59" s="36">
        <v>0</v>
      </c>
    </row>
    <row r="60" spans="1:61" s="13" customFormat="1" ht="15.75">
      <c r="A60" s="13" t="s">
        <v>81</v>
      </c>
      <c r="B60" s="28">
        <f>+B59*B58</f>
        <v>1</v>
      </c>
      <c r="C60" s="28">
        <f aca="true" t="shared" si="69" ref="C60:BI60">+C59*C58</f>
        <v>4.970851999999999</v>
      </c>
      <c r="D60" s="28">
        <f t="shared" si="69"/>
        <v>1.02245</v>
      </c>
      <c r="E60" s="28">
        <f t="shared" si="69"/>
        <v>5.137587000000001</v>
      </c>
      <c r="F60" s="28">
        <f t="shared" si="69"/>
        <v>6.827652000000002</v>
      </c>
      <c r="G60" s="28">
        <f t="shared" si="69"/>
        <v>8.171312499999999</v>
      </c>
      <c r="H60" s="28">
        <f t="shared" si="69"/>
        <v>7.294365000000001</v>
      </c>
      <c r="I60" s="28">
        <f t="shared" si="69"/>
        <v>19.342071</v>
      </c>
      <c r="J60" s="28">
        <f t="shared" si="69"/>
        <v>13.059071999999999</v>
      </c>
      <c r="K60" s="28">
        <f t="shared" si="69"/>
        <v>21.8914955</v>
      </c>
      <c r="L60" s="28">
        <f t="shared" si="69"/>
        <v>20.101989</v>
      </c>
      <c r="M60" s="28">
        <f t="shared" si="69"/>
        <v>78.823703</v>
      </c>
      <c r="N60" s="28">
        <f t="shared" si="69"/>
        <v>0</v>
      </c>
      <c r="O60" s="28">
        <f t="shared" si="69"/>
        <v>0</v>
      </c>
      <c r="P60" s="28">
        <f t="shared" si="69"/>
        <v>0</v>
      </c>
      <c r="Q60" s="28">
        <f t="shared" si="69"/>
        <v>0</v>
      </c>
      <c r="R60" s="28">
        <f t="shared" si="69"/>
        <v>0</v>
      </c>
      <c r="S60" s="28">
        <f t="shared" si="69"/>
        <v>0</v>
      </c>
      <c r="T60" s="28">
        <f t="shared" si="69"/>
        <v>0</v>
      </c>
      <c r="U60" s="28">
        <f t="shared" si="69"/>
        <v>0</v>
      </c>
      <c r="V60" s="28">
        <f t="shared" si="69"/>
        <v>0</v>
      </c>
      <c r="W60" s="28">
        <f t="shared" si="69"/>
        <v>0</v>
      </c>
      <c r="X60" s="28">
        <f t="shared" si="69"/>
        <v>0</v>
      </c>
      <c r="Y60" s="28">
        <f t="shared" si="69"/>
        <v>0</v>
      </c>
      <c r="Z60" s="28">
        <f t="shared" si="69"/>
        <v>0</v>
      </c>
      <c r="AA60" s="28">
        <f t="shared" si="69"/>
        <v>0</v>
      </c>
      <c r="AB60" s="28">
        <f t="shared" si="69"/>
        <v>0</v>
      </c>
      <c r="AC60" s="28">
        <f t="shared" si="69"/>
        <v>0</v>
      </c>
      <c r="AD60" s="28">
        <f t="shared" si="69"/>
        <v>0</v>
      </c>
      <c r="AE60" s="28">
        <f t="shared" si="69"/>
        <v>0</v>
      </c>
      <c r="AF60" s="28">
        <f t="shared" si="69"/>
        <v>0</v>
      </c>
      <c r="AG60" s="28">
        <f t="shared" si="69"/>
        <v>0</v>
      </c>
      <c r="AH60" s="28">
        <f t="shared" si="69"/>
        <v>0</v>
      </c>
      <c r="AI60" s="28">
        <f t="shared" si="69"/>
        <v>0</v>
      </c>
      <c r="AJ60" s="28">
        <f t="shared" si="69"/>
        <v>0</v>
      </c>
      <c r="AK60" s="28">
        <f t="shared" si="69"/>
        <v>0</v>
      </c>
      <c r="AL60" s="28">
        <f t="shared" si="69"/>
        <v>0</v>
      </c>
      <c r="AM60" s="28">
        <f t="shared" si="69"/>
        <v>0</v>
      </c>
      <c r="AN60" s="28">
        <f t="shared" si="69"/>
        <v>0</v>
      </c>
      <c r="AO60" s="28">
        <f t="shared" si="69"/>
        <v>0</v>
      </c>
      <c r="AP60" s="28">
        <f t="shared" si="69"/>
        <v>0</v>
      </c>
      <c r="AQ60" s="28">
        <f t="shared" si="69"/>
        <v>0</v>
      </c>
      <c r="AR60" s="28">
        <f t="shared" si="69"/>
        <v>0</v>
      </c>
      <c r="AS60" s="28">
        <f t="shared" si="69"/>
        <v>0</v>
      </c>
      <c r="AT60" s="28">
        <f t="shared" si="69"/>
        <v>0</v>
      </c>
      <c r="AU60" s="28">
        <f t="shared" si="69"/>
        <v>0</v>
      </c>
      <c r="AV60" s="28">
        <f t="shared" si="69"/>
        <v>0</v>
      </c>
      <c r="AW60" s="28">
        <f t="shared" si="69"/>
        <v>0</v>
      </c>
      <c r="AX60" s="28">
        <f t="shared" si="69"/>
        <v>0</v>
      </c>
      <c r="AY60" s="28">
        <f t="shared" si="69"/>
        <v>0</v>
      </c>
      <c r="AZ60" s="28">
        <f t="shared" si="69"/>
        <v>0</v>
      </c>
      <c r="BA60" s="28">
        <f t="shared" si="69"/>
        <v>0</v>
      </c>
      <c r="BB60" s="28">
        <f t="shared" si="69"/>
        <v>0</v>
      </c>
      <c r="BC60" s="28">
        <f t="shared" si="69"/>
        <v>0</v>
      </c>
      <c r="BD60" s="28">
        <f t="shared" si="69"/>
        <v>0</v>
      </c>
      <c r="BE60" s="28">
        <f t="shared" si="69"/>
        <v>0</v>
      </c>
      <c r="BF60" s="28">
        <f t="shared" si="69"/>
        <v>0</v>
      </c>
      <c r="BG60" s="28">
        <f t="shared" si="69"/>
        <v>0</v>
      </c>
      <c r="BH60" s="28">
        <f t="shared" si="69"/>
        <v>0</v>
      </c>
      <c r="BI60" s="28">
        <f t="shared" si="69"/>
        <v>0</v>
      </c>
    </row>
    <row r="61" spans="1:61" ht="15.75">
      <c r="A61" s="12" t="s">
        <v>77</v>
      </c>
      <c r="B61" s="41">
        <f>IF(B56,+B62/B56,0)</f>
        <v>0.6023076923076923</v>
      </c>
      <c r="C61" s="41">
        <f aca="true" t="shared" si="70" ref="C61:BI61">IF(C56,+C62/C56,0)</f>
        <v>0.42445652173913045</v>
      </c>
      <c r="D61" s="41">
        <f t="shared" si="70"/>
        <v>4.441538461538462</v>
      </c>
      <c r="E61" s="41">
        <f t="shared" si="70"/>
        <v>0.4287254901960784</v>
      </c>
      <c r="F61" s="41">
        <f t="shared" si="70"/>
        <v>0.43435185185185177</v>
      </c>
      <c r="G61" s="41">
        <f t="shared" si="70"/>
        <v>0.45292035398230096</v>
      </c>
      <c r="H61" s="41">
        <f t="shared" si="70"/>
        <v>0.48180180180180177</v>
      </c>
      <c r="I61" s="41">
        <f t="shared" si="70"/>
        <v>0.4174817518248175</v>
      </c>
      <c r="J61" s="41">
        <f t="shared" si="70"/>
        <v>0.4300961538461538</v>
      </c>
      <c r="K61" s="41">
        <f t="shared" si="70"/>
        <v>0.4270212765957447</v>
      </c>
      <c r="L61" s="41">
        <f t="shared" si="70"/>
        <v>0.4257388316151203</v>
      </c>
      <c r="M61" s="41">
        <f t="shared" si="70"/>
        <v>1.4138124452234881</v>
      </c>
      <c r="N61" s="41">
        <f t="shared" si="70"/>
        <v>0</v>
      </c>
      <c r="O61" s="41">
        <f t="shared" si="70"/>
        <v>0</v>
      </c>
      <c r="P61" s="41">
        <f t="shared" si="70"/>
        <v>0</v>
      </c>
      <c r="Q61" s="41">
        <f t="shared" si="70"/>
        <v>0</v>
      </c>
      <c r="R61" s="41">
        <f t="shared" si="70"/>
        <v>0</v>
      </c>
      <c r="S61" s="41">
        <f t="shared" si="70"/>
        <v>0</v>
      </c>
      <c r="T61" s="41">
        <f t="shared" si="70"/>
        <v>0</v>
      </c>
      <c r="U61" s="41">
        <f t="shared" si="70"/>
        <v>0</v>
      </c>
      <c r="V61" s="41">
        <f t="shared" si="70"/>
        <v>0</v>
      </c>
      <c r="W61" s="41">
        <f t="shared" si="70"/>
        <v>0</v>
      </c>
      <c r="X61" s="41">
        <f t="shared" si="70"/>
        <v>0</v>
      </c>
      <c r="Y61" s="41">
        <f t="shared" si="70"/>
        <v>0</v>
      </c>
      <c r="Z61" s="41">
        <f t="shared" si="70"/>
        <v>0</v>
      </c>
      <c r="AA61" s="41">
        <f t="shared" si="70"/>
        <v>0</v>
      </c>
      <c r="AB61" s="41">
        <f t="shared" si="70"/>
        <v>0</v>
      </c>
      <c r="AC61" s="41">
        <f t="shared" si="70"/>
        <v>0</v>
      </c>
      <c r="AD61" s="41">
        <f t="shared" si="70"/>
        <v>0</v>
      </c>
      <c r="AE61" s="41">
        <f t="shared" si="70"/>
        <v>0</v>
      </c>
      <c r="AF61" s="41">
        <f t="shared" si="70"/>
        <v>0</v>
      </c>
      <c r="AG61" s="41">
        <f t="shared" si="70"/>
        <v>0</v>
      </c>
      <c r="AH61" s="41">
        <f t="shared" si="70"/>
        <v>0</v>
      </c>
      <c r="AI61" s="41">
        <f t="shared" si="70"/>
        <v>0</v>
      </c>
      <c r="AJ61" s="41">
        <f t="shared" si="70"/>
        <v>0</v>
      </c>
      <c r="AK61" s="41">
        <f t="shared" si="70"/>
        <v>0</v>
      </c>
      <c r="AL61" s="41">
        <f t="shared" si="70"/>
        <v>0</v>
      </c>
      <c r="AM61" s="41">
        <f t="shared" si="70"/>
        <v>0</v>
      </c>
      <c r="AN61" s="41">
        <f t="shared" si="70"/>
        <v>0</v>
      </c>
      <c r="AO61" s="41">
        <f t="shared" si="70"/>
        <v>0</v>
      </c>
      <c r="AP61" s="41">
        <f t="shared" si="70"/>
        <v>0</v>
      </c>
      <c r="AQ61" s="41">
        <f t="shared" si="70"/>
        <v>0</v>
      </c>
      <c r="AR61" s="41">
        <f t="shared" si="70"/>
        <v>0</v>
      </c>
      <c r="AS61" s="41">
        <f t="shared" si="70"/>
        <v>0</v>
      </c>
      <c r="AT61" s="41">
        <f t="shared" si="70"/>
        <v>0</v>
      </c>
      <c r="AU61" s="41">
        <f t="shared" si="70"/>
        <v>0</v>
      </c>
      <c r="AV61" s="41">
        <f t="shared" si="70"/>
        <v>0</v>
      </c>
      <c r="AW61" s="41">
        <f t="shared" si="70"/>
        <v>0</v>
      </c>
      <c r="AX61" s="41">
        <f t="shared" si="70"/>
        <v>0</v>
      </c>
      <c r="AY61" s="41">
        <f t="shared" si="70"/>
        <v>0</v>
      </c>
      <c r="AZ61" s="41">
        <f t="shared" si="70"/>
        <v>0</v>
      </c>
      <c r="BA61" s="41">
        <f t="shared" si="70"/>
        <v>0</v>
      </c>
      <c r="BB61" s="41">
        <f t="shared" si="70"/>
        <v>0</v>
      </c>
      <c r="BC61" s="41">
        <f t="shared" si="70"/>
        <v>0</v>
      </c>
      <c r="BD61" s="41">
        <f t="shared" si="70"/>
        <v>0</v>
      </c>
      <c r="BE61" s="41">
        <f t="shared" si="70"/>
        <v>0</v>
      </c>
      <c r="BF61" s="41">
        <f t="shared" si="70"/>
        <v>0</v>
      </c>
      <c r="BG61" s="41">
        <f t="shared" si="70"/>
        <v>0</v>
      </c>
      <c r="BH61" s="41">
        <f t="shared" si="70"/>
        <v>0</v>
      </c>
      <c r="BI61" s="41">
        <f t="shared" si="70"/>
        <v>0</v>
      </c>
    </row>
    <row r="62" spans="1:61" ht="15.75">
      <c r="A62" s="12" t="s">
        <v>9</v>
      </c>
      <c r="B62" s="37">
        <v>7.83</v>
      </c>
      <c r="C62" s="37">
        <v>39.05</v>
      </c>
      <c r="D62" s="37">
        <v>57.74</v>
      </c>
      <c r="E62" s="37">
        <v>43.73</v>
      </c>
      <c r="F62" s="37">
        <v>46.91</v>
      </c>
      <c r="G62" s="37">
        <v>51.18</v>
      </c>
      <c r="H62" s="37">
        <v>53.48</v>
      </c>
      <c r="I62" s="37">
        <v>114.39</v>
      </c>
      <c r="J62" s="37">
        <v>89.46</v>
      </c>
      <c r="K62" s="37">
        <v>140.49</v>
      </c>
      <c r="L62" s="37">
        <v>123.89</v>
      </c>
      <c r="M62" s="37">
        <v>1613.16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7">
        <v>0</v>
      </c>
      <c r="AA62" s="37">
        <v>0</v>
      </c>
      <c r="AB62" s="37">
        <v>0</v>
      </c>
      <c r="AC62" s="37">
        <v>0</v>
      </c>
      <c r="AD62" s="37">
        <v>0</v>
      </c>
      <c r="AE62" s="37">
        <v>0</v>
      </c>
      <c r="AF62" s="37">
        <v>0</v>
      </c>
      <c r="AG62" s="37">
        <v>0</v>
      </c>
      <c r="AH62" s="37">
        <v>0</v>
      </c>
      <c r="AI62" s="37">
        <v>0</v>
      </c>
      <c r="AJ62" s="37">
        <v>0</v>
      </c>
      <c r="AK62" s="37">
        <v>0</v>
      </c>
      <c r="AL62" s="37">
        <v>0</v>
      </c>
      <c r="AM62" s="37">
        <v>0</v>
      </c>
      <c r="AN62" s="37">
        <v>0</v>
      </c>
      <c r="AO62" s="37">
        <v>0</v>
      </c>
      <c r="AP62" s="37">
        <v>0</v>
      </c>
      <c r="AQ62" s="37">
        <v>0</v>
      </c>
      <c r="AR62" s="37">
        <v>0</v>
      </c>
      <c r="AS62" s="37">
        <v>0</v>
      </c>
      <c r="AT62" s="37">
        <v>0</v>
      </c>
      <c r="AU62" s="37">
        <v>0</v>
      </c>
      <c r="AV62" s="37">
        <v>0</v>
      </c>
      <c r="AW62" s="37">
        <v>0</v>
      </c>
      <c r="AX62" s="37">
        <v>0</v>
      </c>
      <c r="AY62" s="37">
        <v>0</v>
      </c>
      <c r="AZ62" s="37">
        <v>0</v>
      </c>
      <c r="BA62" s="37">
        <v>0</v>
      </c>
      <c r="BB62" s="37">
        <v>0</v>
      </c>
      <c r="BC62" s="37">
        <v>0</v>
      </c>
      <c r="BD62" s="37">
        <v>0</v>
      </c>
      <c r="BE62" s="37">
        <v>0</v>
      </c>
      <c r="BF62" s="37">
        <v>0</v>
      </c>
      <c r="BG62" s="37">
        <v>0</v>
      </c>
      <c r="BH62" s="37">
        <v>0</v>
      </c>
      <c r="BI62" s="37">
        <v>0</v>
      </c>
    </row>
    <row r="63" spans="1:61" s="13" customFormat="1" ht="15.75">
      <c r="A63" s="13" t="s">
        <v>151</v>
      </c>
      <c r="B63" s="40">
        <f aca="true" t="shared" si="71" ref="B63:M63">IF(B60,B62/B60,0)</f>
        <v>7.83</v>
      </c>
      <c r="C63" s="40">
        <f t="shared" si="71"/>
        <v>7.855796149231561</v>
      </c>
      <c r="D63" s="40">
        <f t="shared" si="71"/>
        <v>56.472199129541785</v>
      </c>
      <c r="E63" s="40">
        <f t="shared" si="71"/>
        <v>8.511778000061117</v>
      </c>
      <c r="F63" s="40">
        <f t="shared" si="71"/>
        <v>6.870590358149475</v>
      </c>
      <c r="G63" s="40">
        <f t="shared" si="71"/>
        <v>6.263375681691284</v>
      </c>
      <c r="H63" s="40">
        <f t="shared" si="71"/>
        <v>7.331686856909408</v>
      </c>
      <c r="I63" s="40">
        <f t="shared" si="71"/>
        <v>5.914051292645963</v>
      </c>
      <c r="J63" s="40">
        <f t="shared" si="71"/>
        <v>6.8504101976005645</v>
      </c>
      <c r="K63" s="40">
        <f t="shared" si="71"/>
        <v>6.417560645868163</v>
      </c>
      <c r="L63" s="40">
        <f t="shared" si="71"/>
        <v>6.163071723897571</v>
      </c>
      <c r="M63" s="40">
        <f t="shared" si="71"/>
        <v>20.46541761683031</v>
      </c>
      <c r="N63" s="40">
        <f aca="true" t="shared" si="72" ref="N63:BI63">IF(N60,N62/N60,0)</f>
        <v>0</v>
      </c>
      <c r="O63" s="40">
        <f t="shared" si="72"/>
        <v>0</v>
      </c>
      <c r="P63" s="40">
        <f t="shared" si="72"/>
        <v>0</v>
      </c>
      <c r="Q63" s="40">
        <f t="shared" si="72"/>
        <v>0</v>
      </c>
      <c r="R63" s="40">
        <f t="shared" si="72"/>
        <v>0</v>
      </c>
      <c r="S63" s="40">
        <f t="shared" si="72"/>
        <v>0</v>
      </c>
      <c r="T63" s="40">
        <f t="shared" si="72"/>
        <v>0</v>
      </c>
      <c r="U63" s="40">
        <f t="shared" si="72"/>
        <v>0</v>
      </c>
      <c r="V63" s="40">
        <f t="shared" si="72"/>
        <v>0</v>
      </c>
      <c r="W63" s="40">
        <f t="shared" si="72"/>
        <v>0</v>
      </c>
      <c r="X63" s="40">
        <f t="shared" si="72"/>
        <v>0</v>
      </c>
      <c r="Y63" s="40">
        <f t="shared" si="72"/>
        <v>0</v>
      </c>
      <c r="Z63" s="40">
        <f t="shared" si="72"/>
        <v>0</v>
      </c>
      <c r="AA63" s="40">
        <f t="shared" si="72"/>
        <v>0</v>
      </c>
      <c r="AB63" s="40">
        <f t="shared" si="72"/>
        <v>0</v>
      </c>
      <c r="AC63" s="40">
        <f t="shared" si="72"/>
        <v>0</v>
      </c>
      <c r="AD63" s="40">
        <f t="shared" si="72"/>
        <v>0</v>
      </c>
      <c r="AE63" s="40">
        <f t="shared" si="72"/>
        <v>0</v>
      </c>
      <c r="AF63" s="40">
        <f t="shared" si="72"/>
        <v>0</v>
      </c>
      <c r="AG63" s="40">
        <f t="shared" si="72"/>
        <v>0</v>
      </c>
      <c r="AH63" s="40">
        <f t="shared" si="72"/>
        <v>0</v>
      </c>
      <c r="AI63" s="40">
        <f t="shared" si="72"/>
        <v>0</v>
      </c>
      <c r="AJ63" s="40">
        <f t="shared" si="72"/>
        <v>0</v>
      </c>
      <c r="AK63" s="40">
        <f t="shared" si="72"/>
        <v>0</v>
      </c>
      <c r="AL63" s="40">
        <f t="shared" si="72"/>
        <v>0</v>
      </c>
      <c r="AM63" s="40">
        <f t="shared" si="72"/>
        <v>0</v>
      </c>
      <c r="AN63" s="40">
        <f t="shared" si="72"/>
        <v>0</v>
      </c>
      <c r="AO63" s="40">
        <f t="shared" si="72"/>
        <v>0</v>
      </c>
      <c r="AP63" s="40">
        <f t="shared" si="72"/>
        <v>0</v>
      </c>
      <c r="AQ63" s="40">
        <f t="shared" si="72"/>
        <v>0</v>
      </c>
      <c r="AR63" s="40">
        <f t="shared" si="72"/>
        <v>0</v>
      </c>
      <c r="AS63" s="40">
        <f t="shared" si="72"/>
        <v>0</v>
      </c>
      <c r="AT63" s="40">
        <f t="shared" si="72"/>
        <v>0</v>
      </c>
      <c r="AU63" s="40">
        <f t="shared" si="72"/>
        <v>0</v>
      </c>
      <c r="AV63" s="40">
        <f t="shared" si="72"/>
        <v>0</v>
      </c>
      <c r="AW63" s="40">
        <f t="shared" si="72"/>
        <v>0</v>
      </c>
      <c r="AX63" s="40">
        <f t="shared" si="72"/>
        <v>0</v>
      </c>
      <c r="AY63" s="40">
        <f t="shared" si="72"/>
        <v>0</v>
      </c>
      <c r="AZ63" s="40">
        <f t="shared" si="72"/>
        <v>0</v>
      </c>
      <c r="BA63" s="40">
        <f t="shared" si="72"/>
        <v>0</v>
      </c>
      <c r="BB63" s="40">
        <f t="shared" si="72"/>
        <v>0</v>
      </c>
      <c r="BC63" s="40">
        <f t="shared" si="72"/>
        <v>0</v>
      </c>
      <c r="BD63" s="40">
        <f t="shared" si="72"/>
        <v>0</v>
      </c>
      <c r="BE63" s="40">
        <f t="shared" si="72"/>
        <v>0</v>
      </c>
      <c r="BF63" s="40">
        <f t="shared" si="72"/>
        <v>0</v>
      </c>
      <c r="BG63" s="40">
        <f t="shared" si="72"/>
        <v>0</v>
      </c>
      <c r="BH63" s="40">
        <f t="shared" si="72"/>
        <v>0</v>
      </c>
      <c r="BI63" s="40">
        <f t="shared" si="72"/>
        <v>0</v>
      </c>
    </row>
    <row r="65" ht="15.75">
      <c r="A65" s="13" t="s">
        <v>28</v>
      </c>
    </row>
    <row r="66" spans="1:61" s="13" customFormat="1" ht="15.75">
      <c r="A66" s="13" t="s">
        <v>27</v>
      </c>
      <c r="B66" s="26"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20000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f>+N66</f>
        <v>0</v>
      </c>
      <c r="AA66" s="26">
        <f aca="true" t="shared" si="73" ref="AA66:BI66">+O66</f>
        <v>0</v>
      </c>
      <c r="AB66" s="26">
        <f t="shared" si="73"/>
        <v>0</v>
      </c>
      <c r="AC66" s="26">
        <f t="shared" si="73"/>
        <v>0</v>
      </c>
      <c r="AD66" s="26">
        <f t="shared" si="73"/>
        <v>0</v>
      </c>
      <c r="AE66" s="26">
        <f t="shared" si="73"/>
        <v>0</v>
      </c>
      <c r="AF66" s="26">
        <f t="shared" si="73"/>
        <v>0</v>
      </c>
      <c r="AG66" s="26">
        <f t="shared" si="73"/>
        <v>0</v>
      </c>
      <c r="AH66" s="26">
        <f t="shared" si="73"/>
        <v>0</v>
      </c>
      <c r="AI66" s="26">
        <f t="shared" si="73"/>
        <v>0</v>
      </c>
      <c r="AJ66" s="26">
        <f t="shared" si="73"/>
        <v>0</v>
      </c>
      <c r="AK66" s="26">
        <f t="shared" si="73"/>
        <v>0</v>
      </c>
      <c r="AL66" s="26">
        <f t="shared" si="73"/>
        <v>0</v>
      </c>
      <c r="AM66" s="26">
        <f t="shared" si="73"/>
        <v>0</v>
      </c>
      <c r="AN66" s="26">
        <f t="shared" si="73"/>
        <v>0</v>
      </c>
      <c r="AO66" s="26">
        <f t="shared" si="73"/>
        <v>0</v>
      </c>
      <c r="AP66" s="26">
        <f t="shared" si="73"/>
        <v>0</v>
      </c>
      <c r="AQ66" s="26">
        <f t="shared" si="73"/>
        <v>0</v>
      </c>
      <c r="AR66" s="26">
        <f t="shared" si="73"/>
        <v>0</v>
      </c>
      <c r="AS66" s="26">
        <f t="shared" si="73"/>
        <v>0</v>
      </c>
      <c r="AT66" s="26">
        <f t="shared" si="73"/>
        <v>0</v>
      </c>
      <c r="AU66" s="26">
        <f t="shared" si="73"/>
        <v>0</v>
      </c>
      <c r="AV66" s="26">
        <f t="shared" si="73"/>
        <v>0</v>
      </c>
      <c r="AW66" s="26">
        <f t="shared" si="73"/>
        <v>0</v>
      </c>
      <c r="AX66" s="26">
        <f t="shared" si="73"/>
        <v>0</v>
      </c>
      <c r="AY66" s="26">
        <f t="shared" si="73"/>
        <v>0</v>
      </c>
      <c r="AZ66" s="26">
        <f t="shared" si="73"/>
        <v>0</v>
      </c>
      <c r="BA66" s="26">
        <f t="shared" si="73"/>
        <v>0</v>
      </c>
      <c r="BB66" s="26">
        <f t="shared" si="73"/>
        <v>0</v>
      </c>
      <c r="BC66" s="26">
        <f t="shared" si="73"/>
        <v>0</v>
      </c>
      <c r="BD66" s="26">
        <f t="shared" si="73"/>
        <v>0</v>
      </c>
      <c r="BE66" s="26">
        <f t="shared" si="73"/>
        <v>0</v>
      </c>
      <c r="BF66" s="26">
        <f t="shared" si="73"/>
        <v>0</v>
      </c>
      <c r="BG66" s="26">
        <f t="shared" si="73"/>
        <v>0</v>
      </c>
      <c r="BH66" s="26">
        <f t="shared" si="73"/>
        <v>0</v>
      </c>
      <c r="BI66" s="26">
        <f t="shared" si="73"/>
        <v>0</v>
      </c>
    </row>
    <row r="67" spans="1:61" ht="15.75">
      <c r="A67" s="12" t="s">
        <v>164</v>
      </c>
      <c r="B67" s="36">
        <v>0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f>157/20000</f>
        <v>0.00785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6">
        <v>0</v>
      </c>
      <c r="AF67" s="36">
        <v>0</v>
      </c>
      <c r="AG67" s="36">
        <v>0</v>
      </c>
      <c r="AH67" s="36">
        <v>0</v>
      </c>
      <c r="AI67" s="36">
        <v>0</v>
      </c>
      <c r="AJ67" s="36">
        <v>0</v>
      </c>
      <c r="AK67" s="36">
        <v>0</v>
      </c>
      <c r="AL67" s="36">
        <v>0</v>
      </c>
      <c r="AM67" s="36">
        <v>0</v>
      </c>
      <c r="AN67" s="36">
        <v>0</v>
      </c>
      <c r="AO67" s="36">
        <v>0</v>
      </c>
      <c r="AP67" s="36">
        <v>0</v>
      </c>
      <c r="AQ67" s="36">
        <v>0</v>
      </c>
      <c r="AR67" s="36">
        <v>0</v>
      </c>
      <c r="AS67" s="36">
        <v>0</v>
      </c>
      <c r="AT67" s="36">
        <v>0</v>
      </c>
      <c r="AU67" s="36">
        <v>0</v>
      </c>
      <c r="AV67" s="36">
        <v>0</v>
      </c>
      <c r="AW67" s="36">
        <v>0</v>
      </c>
      <c r="AX67" s="36">
        <v>0</v>
      </c>
      <c r="AY67" s="36">
        <v>0</v>
      </c>
      <c r="AZ67" s="36">
        <v>0</v>
      </c>
      <c r="BA67" s="36">
        <v>0</v>
      </c>
      <c r="BB67" s="36">
        <v>0</v>
      </c>
      <c r="BC67" s="36">
        <v>0</v>
      </c>
      <c r="BD67" s="36">
        <v>0</v>
      </c>
      <c r="BE67" s="36">
        <v>0</v>
      </c>
      <c r="BF67" s="36">
        <v>0</v>
      </c>
      <c r="BG67" s="36">
        <v>0</v>
      </c>
      <c r="BH67" s="36">
        <v>0</v>
      </c>
      <c r="BI67" s="36">
        <v>0</v>
      </c>
    </row>
    <row r="68" spans="1:61" ht="15.75">
      <c r="A68" s="12" t="s">
        <v>165</v>
      </c>
      <c r="B68" s="11">
        <f aca="true" t="shared" si="74" ref="B68:AG68">B67*B66</f>
        <v>0</v>
      </c>
      <c r="C68" s="11">
        <f t="shared" si="74"/>
        <v>0</v>
      </c>
      <c r="D68" s="11">
        <f t="shared" si="74"/>
        <v>0</v>
      </c>
      <c r="E68" s="11">
        <f t="shared" si="74"/>
        <v>0</v>
      </c>
      <c r="F68" s="11">
        <f t="shared" si="74"/>
        <v>0</v>
      </c>
      <c r="G68" s="11">
        <f t="shared" si="74"/>
        <v>0</v>
      </c>
      <c r="H68" s="11">
        <f t="shared" si="74"/>
        <v>0</v>
      </c>
      <c r="I68" s="11">
        <f t="shared" si="74"/>
        <v>0</v>
      </c>
      <c r="J68" s="11">
        <f t="shared" si="74"/>
        <v>0</v>
      </c>
      <c r="K68" s="11">
        <f t="shared" si="74"/>
        <v>0</v>
      </c>
      <c r="L68" s="11">
        <f t="shared" si="74"/>
        <v>157</v>
      </c>
      <c r="M68" s="10">
        <v>9</v>
      </c>
      <c r="N68" s="11">
        <f t="shared" si="74"/>
        <v>0</v>
      </c>
      <c r="O68" s="11">
        <f t="shared" si="74"/>
        <v>0</v>
      </c>
      <c r="P68" s="11">
        <f t="shared" si="74"/>
        <v>0</v>
      </c>
      <c r="Q68" s="11">
        <f t="shared" si="74"/>
        <v>0</v>
      </c>
      <c r="R68" s="11">
        <f t="shared" si="74"/>
        <v>0</v>
      </c>
      <c r="S68" s="11">
        <f t="shared" si="74"/>
        <v>0</v>
      </c>
      <c r="T68" s="11">
        <f t="shared" si="74"/>
        <v>0</v>
      </c>
      <c r="U68" s="11">
        <f t="shared" si="74"/>
        <v>0</v>
      </c>
      <c r="V68" s="11">
        <f t="shared" si="74"/>
        <v>0</v>
      </c>
      <c r="W68" s="11">
        <f t="shared" si="74"/>
        <v>0</v>
      </c>
      <c r="X68" s="11">
        <f t="shared" si="74"/>
        <v>0</v>
      </c>
      <c r="Y68" s="11">
        <f t="shared" si="74"/>
        <v>0</v>
      </c>
      <c r="Z68" s="11">
        <f t="shared" si="74"/>
        <v>0</v>
      </c>
      <c r="AA68" s="11">
        <f t="shared" si="74"/>
        <v>0</v>
      </c>
      <c r="AB68" s="11">
        <f t="shared" si="74"/>
        <v>0</v>
      </c>
      <c r="AC68" s="11">
        <f t="shared" si="74"/>
        <v>0</v>
      </c>
      <c r="AD68" s="11">
        <f t="shared" si="74"/>
        <v>0</v>
      </c>
      <c r="AE68" s="11">
        <f t="shared" si="74"/>
        <v>0</v>
      </c>
      <c r="AF68" s="11">
        <f t="shared" si="74"/>
        <v>0</v>
      </c>
      <c r="AG68" s="11">
        <f t="shared" si="74"/>
        <v>0</v>
      </c>
      <c r="AH68" s="11">
        <f aca="true" t="shared" si="75" ref="AH68:BM68">AH67*AH66</f>
        <v>0</v>
      </c>
      <c r="AI68" s="11">
        <f t="shared" si="75"/>
        <v>0</v>
      </c>
      <c r="AJ68" s="11">
        <f t="shared" si="75"/>
        <v>0</v>
      </c>
      <c r="AK68" s="11">
        <f t="shared" si="75"/>
        <v>0</v>
      </c>
      <c r="AL68" s="11">
        <f t="shared" si="75"/>
        <v>0</v>
      </c>
      <c r="AM68" s="11">
        <f t="shared" si="75"/>
        <v>0</v>
      </c>
      <c r="AN68" s="11">
        <f t="shared" si="75"/>
        <v>0</v>
      </c>
      <c r="AO68" s="11">
        <f t="shared" si="75"/>
        <v>0</v>
      </c>
      <c r="AP68" s="11">
        <f t="shared" si="75"/>
        <v>0</v>
      </c>
      <c r="AQ68" s="11">
        <f t="shared" si="75"/>
        <v>0</v>
      </c>
      <c r="AR68" s="11">
        <f t="shared" si="75"/>
        <v>0</v>
      </c>
      <c r="AS68" s="11">
        <f t="shared" si="75"/>
        <v>0</v>
      </c>
      <c r="AT68" s="11">
        <f t="shared" si="75"/>
        <v>0</v>
      </c>
      <c r="AU68" s="11">
        <f t="shared" si="75"/>
        <v>0</v>
      </c>
      <c r="AV68" s="11">
        <f t="shared" si="75"/>
        <v>0</v>
      </c>
      <c r="AW68" s="11">
        <f t="shared" si="75"/>
        <v>0</v>
      </c>
      <c r="AX68" s="11">
        <f t="shared" si="75"/>
        <v>0</v>
      </c>
      <c r="AY68" s="11">
        <f t="shared" si="75"/>
        <v>0</v>
      </c>
      <c r="AZ68" s="11">
        <f t="shared" si="75"/>
        <v>0</v>
      </c>
      <c r="BA68" s="11">
        <f t="shared" si="75"/>
        <v>0</v>
      </c>
      <c r="BB68" s="11">
        <f t="shared" si="75"/>
        <v>0</v>
      </c>
      <c r="BC68" s="11">
        <f t="shared" si="75"/>
        <v>0</v>
      </c>
      <c r="BD68" s="11">
        <f t="shared" si="75"/>
        <v>0</v>
      </c>
      <c r="BE68" s="11">
        <f t="shared" si="75"/>
        <v>0</v>
      </c>
      <c r="BF68" s="11">
        <f t="shared" si="75"/>
        <v>0</v>
      </c>
      <c r="BG68" s="11">
        <f t="shared" si="75"/>
        <v>0</v>
      </c>
      <c r="BH68" s="11">
        <f t="shared" si="75"/>
        <v>0</v>
      </c>
      <c r="BI68" s="11">
        <f t="shared" si="75"/>
        <v>0</v>
      </c>
    </row>
    <row r="69" spans="1:61" ht="15.75">
      <c r="A69" s="12" t="s">
        <v>166</v>
      </c>
      <c r="B69" s="36">
        <v>0</v>
      </c>
      <c r="C69" s="36">
        <v>0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0.8662420382165605</v>
      </c>
      <c r="M69" s="36">
        <f>8/M68</f>
        <v>0.8888888888888888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36">
        <v>0</v>
      </c>
      <c r="AF69" s="36">
        <v>0</v>
      </c>
      <c r="AG69" s="36">
        <v>0</v>
      </c>
      <c r="AH69" s="36">
        <v>0</v>
      </c>
      <c r="AI69" s="36">
        <v>0</v>
      </c>
      <c r="AJ69" s="36">
        <v>0</v>
      </c>
      <c r="AK69" s="36">
        <v>0</v>
      </c>
      <c r="AL69" s="36">
        <v>0</v>
      </c>
      <c r="AM69" s="36">
        <v>0</v>
      </c>
      <c r="AN69" s="36">
        <v>0</v>
      </c>
      <c r="AO69" s="36">
        <v>0</v>
      </c>
      <c r="AP69" s="36">
        <v>0</v>
      </c>
      <c r="AQ69" s="36">
        <v>0</v>
      </c>
      <c r="AR69" s="36">
        <v>0</v>
      </c>
      <c r="AS69" s="36">
        <v>0</v>
      </c>
      <c r="AT69" s="36">
        <v>0</v>
      </c>
      <c r="AU69" s="36">
        <v>0</v>
      </c>
      <c r="AV69" s="36">
        <v>0</v>
      </c>
      <c r="AW69" s="36">
        <v>0</v>
      </c>
      <c r="AX69" s="36">
        <v>0</v>
      </c>
      <c r="AY69" s="36">
        <v>0</v>
      </c>
      <c r="AZ69" s="36">
        <v>0</v>
      </c>
      <c r="BA69" s="36">
        <v>0</v>
      </c>
      <c r="BB69" s="36">
        <v>0</v>
      </c>
      <c r="BC69" s="36">
        <v>0</v>
      </c>
      <c r="BD69" s="36">
        <v>0</v>
      </c>
      <c r="BE69" s="36">
        <v>0</v>
      </c>
      <c r="BF69" s="36">
        <v>0</v>
      </c>
      <c r="BG69" s="36">
        <v>0</v>
      </c>
      <c r="BH69" s="36">
        <v>0</v>
      </c>
      <c r="BI69" s="36">
        <v>0</v>
      </c>
    </row>
    <row r="70" spans="1:61" ht="15.75">
      <c r="A70" s="12" t="s">
        <v>75</v>
      </c>
      <c r="B70" s="11">
        <f aca="true" t="shared" si="76" ref="B70:AG70">B69*B68</f>
        <v>0</v>
      </c>
      <c r="C70" s="11">
        <f t="shared" si="76"/>
        <v>0</v>
      </c>
      <c r="D70" s="11">
        <f t="shared" si="76"/>
        <v>0</v>
      </c>
      <c r="E70" s="11">
        <f t="shared" si="76"/>
        <v>0</v>
      </c>
      <c r="F70" s="11">
        <f t="shared" si="76"/>
        <v>0</v>
      </c>
      <c r="G70" s="11">
        <f t="shared" si="76"/>
        <v>0</v>
      </c>
      <c r="H70" s="11">
        <f t="shared" si="76"/>
        <v>0</v>
      </c>
      <c r="I70" s="11">
        <f t="shared" si="76"/>
        <v>0</v>
      </c>
      <c r="J70" s="11">
        <f t="shared" si="76"/>
        <v>0</v>
      </c>
      <c r="K70" s="11">
        <f t="shared" si="76"/>
        <v>0</v>
      </c>
      <c r="L70" s="11">
        <f t="shared" si="76"/>
        <v>136</v>
      </c>
      <c r="M70" s="11">
        <f t="shared" si="76"/>
        <v>8</v>
      </c>
      <c r="N70" s="11">
        <f t="shared" si="76"/>
        <v>0</v>
      </c>
      <c r="O70" s="11">
        <f t="shared" si="76"/>
        <v>0</v>
      </c>
      <c r="P70" s="11">
        <f t="shared" si="76"/>
        <v>0</v>
      </c>
      <c r="Q70" s="11">
        <f t="shared" si="76"/>
        <v>0</v>
      </c>
      <c r="R70" s="11">
        <f t="shared" si="76"/>
        <v>0</v>
      </c>
      <c r="S70" s="11">
        <f t="shared" si="76"/>
        <v>0</v>
      </c>
      <c r="T70" s="11">
        <f t="shared" si="76"/>
        <v>0</v>
      </c>
      <c r="U70" s="11">
        <f t="shared" si="76"/>
        <v>0</v>
      </c>
      <c r="V70" s="11">
        <f t="shared" si="76"/>
        <v>0</v>
      </c>
      <c r="W70" s="11">
        <f t="shared" si="76"/>
        <v>0</v>
      </c>
      <c r="X70" s="11">
        <f t="shared" si="76"/>
        <v>0</v>
      </c>
      <c r="Y70" s="11">
        <f t="shared" si="76"/>
        <v>0</v>
      </c>
      <c r="Z70" s="11">
        <f t="shared" si="76"/>
        <v>0</v>
      </c>
      <c r="AA70" s="11">
        <f t="shared" si="76"/>
        <v>0</v>
      </c>
      <c r="AB70" s="11">
        <f t="shared" si="76"/>
        <v>0</v>
      </c>
      <c r="AC70" s="11">
        <f t="shared" si="76"/>
        <v>0</v>
      </c>
      <c r="AD70" s="11">
        <f t="shared" si="76"/>
        <v>0</v>
      </c>
      <c r="AE70" s="11">
        <f t="shared" si="76"/>
        <v>0</v>
      </c>
      <c r="AF70" s="11">
        <f t="shared" si="76"/>
        <v>0</v>
      </c>
      <c r="AG70" s="11">
        <f t="shared" si="76"/>
        <v>0</v>
      </c>
      <c r="AH70" s="11">
        <f aca="true" t="shared" si="77" ref="AH70:BM70">AH69*AH68</f>
        <v>0</v>
      </c>
      <c r="AI70" s="11">
        <f t="shared" si="77"/>
        <v>0</v>
      </c>
      <c r="AJ70" s="11">
        <f t="shared" si="77"/>
        <v>0</v>
      </c>
      <c r="AK70" s="11">
        <f t="shared" si="77"/>
        <v>0</v>
      </c>
      <c r="AL70" s="11">
        <f t="shared" si="77"/>
        <v>0</v>
      </c>
      <c r="AM70" s="11">
        <f t="shared" si="77"/>
        <v>0</v>
      </c>
      <c r="AN70" s="11">
        <f t="shared" si="77"/>
        <v>0</v>
      </c>
      <c r="AO70" s="11">
        <f t="shared" si="77"/>
        <v>0</v>
      </c>
      <c r="AP70" s="11">
        <f t="shared" si="77"/>
        <v>0</v>
      </c>
      <c r="AQ70" s="11">
        <f t="shared" si="77"/>
        <v>0</v>
      </c>
      <c r="AR70" s="11">
        <f t="shared" si="77"/>
        <v>0</v>
      </c>
      <c r="AS70" s="11">
        <f t="shared" si="77"/>
        <v>0</v>
      </c>
      <c r="AT70" s="11">
        <f t="shared" si="77"/>
        <v>0</v>
      </c>
      <c r="AU70" s="11">
        <f t="shared" si="77"/>
        <v>0</v>
      </c>
      <c r="AV70" s="11">
        <f t="shared" si="77"/>
        <v>0</v>
      </c>
      <c r="AW70" s="11">
        <f t="shared" si="77"/>
        <v>0</v>
      </c>
      <c r="AX70" s="11">
        <f t="shared" si="77"/>
        <v>0</v>
      </c>
      <c r="AY70" s="11">
        <f t="shared" si="77"/>
        <v>0</v>
      </c>
      <c r="AZ70" s="11">
        <f t="shared" si="77"/>
        <v>0</v>
      </c>
      <c r="BA70" s="11">
        <f t="shared" si="77"/>
        <v>0</v>
      </c>
      <c r="BB70" s="11">
        <f t="shared" si="77"/>
        <v>0</v>
      </c>
      <c r="BC70" s="11">
        <f t="shared" si="77"/>
        <v>0</v>
      </c>
      <c r="BD70" s="11">
        <f t="shared" si="77"/>
        <v>0</v>
      </c>
      <c r="BE70" s="11">
        <f t="shared" si="77"/>
        <v>0</v>
      </c>
      <c r="BF70" s="11">
        <f t="shared" si="77"/>
        <v>0</v>
      </c>
      <c r="BG70" s="11">
        <f t="shared" si="77"/>
        <v>0</v>
      </c>
      <c r="BH70" s="11">
        <f t="shared" si="77"/>
        <v>0</v>
      </c>
      <c r="BI70" s="11">
        <f t="shared" si="77"/>
        <v>0</v>
      </c>
    </row>
    <row r="71" spans="1:61" ht="15.75">
      <c r="A71" s="12" t="s">
        <v>76</v>
      </c>
      <c r="B71" s="36">
        <v>0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1</v>
      </c>
      <c r="M71" s="36">
        <v>1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  <c r="AE71" s="36">
        <v>0</v>
      </c>
      <c r="AF71" s="36">
        <v>0</v>
      </c>
      <c r="AG71" s="36">
        <v>0</v>
      </c>
      <c r="AH71" s="36">
        <v>0</v>
      </c>
      <c r="AI71" s="36">
        <v>0</v>
      </c>
      <c r="AJ71" s="36">
        <v>0</v>
      </c>
      <c r="AK71" s="36">
        <v>0</v>
      </c>
      <c r="AL71" s="36">
        <v>0</v>
      </c>
      <c r="AM71" s="36">
        <v>0</v>
      </c>
      <c r="AN71" s="36">
        <v>0</v>
      </c>
      <c r="AO71" s="36">
        <v>0</v>
      </c>
      <c r="AP71" s="36">
        <v>0</v>
      </c>
      <c r="AQ71" s="36">
        <v>0</v>
      </c>
      <c r="AR71" s="36">
        <v>0</v>
      </c>
      <c r="AS71" s="36">
        <v>0</v>
      </c>
      <c r="AT71" s="36">
        <v>0</v>
      </c>
      <c r="AU71" s="36">
        <v>0</v>
      </c>
      <c r="AV71" s="36">
        <v>0</v>
      </c>
      <c r="AW71" s="36">
        <v>0</v>
      </c>
      <c r="AX71" s="36">
        <v>0</v>
      </c>
      <c r="AY71" s="36">
        <v>0</v>
      </c>
      <c r="AZ71" s="36">
        <v>0</v>
      </c>
      <c r="BA71" s="36">
        <v>0</v>
      </c>
      <c r="BB71" s="36">
        <v>0</v>
      </c>
      <c r="BC71" s="36">
        <v>0</v>
      </c>
      <c r="BD71" s="36">
        <v>0</v>
      </c>
      <c r="BE71" s="36">
        <v>0</v>
      </c>
      <c r="BF71" s="36">
        <v>0</v>
      </c>
      <c r="BG71" s="36">
        <v>0</v>
      </c>
      <c r="BH71" s="36">
        <v>0</v>
      </c>
      <c r="BI71" s="36">
        <v>0</v>
      </c>
    </row>
    <row r="72" spans="1:61" s="13" customFormat="1" ht="15.75">
      <c r="A72" s="13" t="s">
        <v>81</v>
      </c>
      <c r="B72" s="28">
        <f aca="true" t="shared" si="78" ref="B72:AG72">B71*B70</f>
        <v>0</v>
      </c>
      <c r="C72" s="28">
        <f t="shared" si="78"/>
        <v>0</v>
      </c>
      <c r="D72" s="28">
        <f t="shared" si="78"/>
        <v>0</v>
      </c>
      <c r="E72" s="28">
        <f t="shared" si="78"/>
        <v>0</v>
      </c>
      <c r="F72" s="28">
        <f t="shared" si="78"/>
        <v>0</v>
      </c>
      <c r="G72" s="28">
        <f t="shared" si="78"/>
        <v>0</v>
      </c>
      <c r="H72" s="28">
        <f t="shared" si="78"/>
        <v>0</v>
      </c>
      <c r="I72" s="28">
        <f t="shared" si="78"/>
        <v>0</v>
      </c>
      <c r="J72" s="28">
        <f t="shared" si="78"/>
        <v>0</v>
      </c>
      <c r="K72" s="28">
        <f t="shared" si="78"/>
        <v>0</v>
      </c>
      <c r="L72" s="28">
        <f t="shared" si="78"/>
        <v>136</v>
      </c>
      <c r="M72" s="28">
        <v>8</v>
      </c>
      <c r="N72" s="28">
        <f t="shared" si="78"/>
        <v>0</v>
      </c>
      <c r="O72" s="28">
        <f t="shared" si="78"/>
        <v>0</v>
      </c>
      <c r="P72" s="28">
        <f t="shared" si="78"/>
        <v>0</v>
      </c>
      <c r="Q72" s="28">
        <f t="shared" si="78"/>
        <v>0</v>
      </c>
      <c r="R72" s="28">
        <f t="shared" si="78"/>
        <v>0</v>
      </c>
      <c r="S72" s="28">
        <f t="shared" si="78"/>
        <v>0</v>
      </c>
      <c r="T72" s="28">
        <f t="shared" si="78"/>
        <v>0</v>
      </c>
      <c r="U72" s="28">
        <f t="shared" si="78"/>
        <v>0</v>
      </c>
      <c r="V72" s="28">
        <f t="shared" si="78"/>
        <v>0</v>
      </c>
      <c r="W72" s="28">
        <f t="shared" si="78"/>
        <v>0</v>
      </c>
      <c r="X72" s="28">
        <f t="shared" si="78"/>
        <v>0</v>
      </c>
      <c r="Y72" s="28">
        <f t="shared" si="78"/>
        <v>0</v>
      </c>
      <c r="Z72" s="28">
        <f t="shared" si="78"/>
        <v>0</v>
      </c>
      <c r="AA72" s="28">
        <f t="shared" si="78"/>
        <v>0</v>
      </c>
      <c r="AB72" s="28">
        <f t="shared" si="78"/>
        <v>0</v>
      </c>
      <c r="AC72" s="28">
        <f t="shared" si="78"/>
        <v>0</v>
      </c>
      <c r="AD72" s="28">
        <f t="shared" si="78"/>
        <v>0</v>
      </c>
      <c r="AE72" s="28">
        <f t="shared" si="78"/>
        <v>0</v>
      </c>
      <c r="AF72" s="28">
        <f t="shared" si="78"/>
        <v>0</v>
      </c>
      <c r="AG72" s="28">
        <f t="shared" si="78"/>
        <v>0</v>
      </c>
      <c r="AH72" s="28">
        <f aca="true" t="shared" si="79" ref="AH72:BI72">AH71*AH70</f>
        <v>0</v>
      </c>
      <c r="AI72" s="28">
        <f t="shared" si="79"/>
        <v>0</v>
      </c>
      <c r="AJ72" s="28">
        <f t="shared" si="79"/>
        <v>0</v>
      </c>
      <c r="AK72" s="28">
        <f t="shared" si="79"/>
        <v>0</v>
      </c>
      <c r="AL72" s="28">
        <f t="shared" si="79"/>
        <v>0</v>
      </c>
      <c r="AM72" s="28">
        <f t="shared" si="79"/>
        <v>0</v>
      </c>
      <c r="AN72" s="28">
        <f t="shared" si="79"/>
        <v>0</v>
      </c>
      <c r="AO72" s="28">
        <f t="shared" si="79"/>
        <v>0</v>
      </c>
      <c r="AP72" s="28">
        <f t="shared" si="79"/>
        <v>0</v>
      </c>
      <c r="AQ72" s="28">
        <f t="shared" si="79"/>
        <v>0</v>
      </c>
      <c r="AR72" s="28">
        <f t="shared" si="79"/>
        <v>0</v>
      </c>
      <c r="AS72" s="28">
        <f t="shared" si="79"/>
        <v>0</v>
      </c>
      <c r="AT72" s="28">
        <f t="shared" si="79"/>
        <v>0</v>
      </c>
      <c r="AU72" s="28">
        <f t="shared" si="79"/>
        <v>0</v>
      </c>
      <c r="AV72" s="28">
        <f t="shared" si="79"/>
        <v>0</v>
      </c>
      <c r="AW72" s="28">
        <f t="shared" si="79"/>
        <v>0</v>
      </c>
      <c r="AX72" s="28">
        <f t="shared" si="79"/>
        <v>0</v>
      </c>
      <c r="AY72" s="28">
        <f t="shared" si="79"/>
        <v>0</v>
      </c>
      <c r="AZ72" s="28">
        <f t="shared" si="79"/>
        <v>0</v>
      </c>
      <c r="BA72" s="28">
        <f t="shared" si="79"/>
        <v>0</v>
      </c>
      <c r="BB72" s="28">
        <f t="shared" si="79"/>
        <v>0</v>
      </c>
      <c r="BC72" s="28">
        <f t="shared" si="79"/>
        <v>0</v>
      </c>
      <c r="BD72" s="28">
        <f t="shared" si="79"/>
        <v>0</v>
      </c>
      <c r="BE72" s="28">
        <f t="shared" si="79"/>
        <v>0</v>
      </c>
      <c r="BF72" s="28">
        <f t="shared" si="79"/>
        <v>0</v>
      </c>
      <c r="BG72" s="28">
        <f t="shared" si="79"/>
        <v>0</v>
      </c>
      <c r="BH72" s="28">
        <f t="shared" si="79"/>
        <v>0</v>
      </c>
      <c r="BI72" s="28">
        <f t="shared" si="79"/>
        <v>0</v>
      </c>
    </row>
    <row r="73" spans="1:61" ht="15.75">
      <c r="A73" s="12" t="s">
        <v>77</v>
      </c>
      <c r="B73" s="41">
        <f>IF(B68,B74/B68,0)</f>
        <v>0</v>
      </c>
      <c r="C73" s="41">
        <f aca="true" t="shared" si="80" ref="C73:BI73">IF(C68,C74/C68,0)</f>
        <v>0</v>
      </c>
      <c r="D73" s="41">
        <f t="shared" si="80"/>
        <v>0</v>
      </c>
      <c r="E73" s="41">
        <f t="shared" si="80"/>
        <v>0</v>
      </c>
      <c r="F73" s="41">
        <f t="shared" si="80"/>
        <v>0</v>
      </c>
      <c r="G73" s="41">
        <f t="shared" si="80"/>
        <v>0</v>
      </c>
      <c r="H73" s="41">
        <f t="shared" si="80"/>
        <v>0</v>
      </c>
      <c r="I73" s="41">
        <f t="shared" si="80"/>
        <v>0</v>
      </c>
      <c r="J73" s="41">
        <f t="shared" si="80"/>
        <v>0</v>
      </c>
      <c r="K73" s="41">
        <f t="shared" si="80"/>
        <v>0</v>
      </c>
      <c r="L73" s="41">
        <f t="shared" si="80"/>
        <v>99.99439490445859</v>
      </c>
      <c r="M73" s="41">
        <f t="shared" si="80"/>
        <v>0</v>
      </c>
      <c r="N73" s="41">
        <f t="shared" si="80"/>
        <v>0</v>
      </c>
      <c r="O73" s="41">
        <f t="shared" si="80"/>
        <v>0</v>
      </c>
      <c r="P73" s="41">
        <f t="shared" si="80"/>
        <v>0</v>
      </c>
      <c r="Q73" s="41">
        <f t="shared" si="80"/>
        <v>0</v>
      </c>
      <c r="R73" s="41">
        <f t="shared" si="80"/>
        <v>0</v>
      </c>
      <c r="S73" s="41">
        <f t="shared" si="80"/>
        <v>0</v>
      </c>
      <c r="T73" s="41">
        <f t="shared" si="80"/>
        <v>0</v>
      </c>
      <c r="U73" s="41">
        <f t="shared" si="80"/>
        <v>0</v>
      </c>
      <c r="V73" s="41">
        <f t="shared" si="80"/>
        <v>0</v>
      </c>
      <c r="W73" s="41">
        <f t="shared" si="80"/>
        <v>0</v>
      </c>
      <c r="X73" s="41">
        <f t="shared" si="80"/>
        <v>0</v>
      </c>
      <c r="Y73" s="41">
        <f t="shared" si="80"/>
        <v>0</v>
      </c>
      <c r="Z73" s="41">
        <f t="shared" si="80"/>
        <v>0</v>
      </c>
      <c r="AA73" s="41">
        <f t="shared" si="80"/>
        <v>0</v>
      </c>
      <c r="AB73" s="41">
        <f t="shared" si="80"/>
        <v>0</v>
      </c>
      <c r="AC73" s="41">
        <f t="shared" si="80"/>
        <v>0</v>
      </c>
      <c r="AD73" s="41">
        <f t="shared" si="80"/>
        <v>0</v>
      </c>
      <c r="AE73" s="41">
        <f t="shared" si="80"/>
        <v>0</v>
      </c>
      <c r="AF73" s="41">
        <f t="shared" si="80"/>
        <v>0</v>
      </c>
      <c r="AG73" s="41">
        <f t="shared" si="80"/>
        <v>0</v>
      </c>
      <c r="AH73" s="41">
        <f t="shared" si="80"/>
        <v>0</v>
      </c>
      <c r="AI73" s="41">
        <f t="shared" si="80"/>
        <v>0</v>
      </c>
      <c r="AJ73" s="41">
        <f t="shared" si="80"/>
        <v>0</v>
      </c>
      <c r="AK73" s="41">
        <f t="shared" si="80"/>
        <v>0</v>
      </c>
      <c r="AL73" s="41">
        <f t="shared" si="80"/>
        <v>0</v>
      </c>
      <c r="AM73" s="41">
        <f t="shared" si="80"/>
        <v>0</v>
      </c>
      <c r="AN73" s="41">
        <f t="shared" si="80"/>
        <v>0</v>
      </c>
      <c r="AO73" s="41">
        <f t="shared" si="80"/>
        <v>0</v>
      </c>
      <c r="AP73" s="41">
        <f t="shared" si="80"/>
        <v>0</v>
      </c>
      <c r="AQ73" s="41">
        <f t="shared" si="80"/>
        <v>0</v>
      </c>
      <c r="AR73" s="41">
        <f t="shared" si="80"/>
        <v>0</v>
      </c>
      <c r="AS73" s="41">
        <f t="shared" si="80"/>
        <v>0</v>
      </c>
      <c r="AT73" s="41">
        <f t="shared" si="80"/>
        <v>0</v>
      </c>
      <c r="AU73" s="41">
        <f t="shared" si="80"/>
        <v>0</v>
      </c>
      <c r="AV73" s="41">
        <f t="shared" si="80"/>
        <v>0</v>
      </c>
      <c r="AW73" s="41">
        <f t="shared" si="80"/>
        <v>0</v>
      </c>
      <c r="AX73" s="41">
        <f t="shared" si="80"/>
        <v>0</v>
      </c>
      <c r="AY73" s="41">
        <f t="shared" si="80"/>
        <v>0</v>
      </c>
      <c r="AZ73" s="41">
        <f t="shared" si="80"/>
        <v>0</v>
      </c>
      <c r="BA73" s="41">
        <f t="shared" si="80"/>
        <v>0</v>
      </c>
      <c r="BB73" s="41">
        <f t="shared" si="80"/>
        <v>0</v>
      </c>
      <c r="BC73" s="41">
        <f t="shared" si="80"/>
        <v>0</v>
      </c>
      <c r="BD73" s="41">
        <f t="shared" si="80"/>
        <v>0</v>
      </c>
      <c r="BE73" s="41">
        <f t="shared" si="80"/>
        <v>0</v>
      </c>
      <c r="BF73" s="41">
        <f t="shared" si="80"/>
        <v>0</v>
      </c>
      <c r="BG73" s="41">
        <f t="shared" si="80"/>
        <v>0</v>
      </c>
      <c r="BH73" s="41">
        <f t="shared" si="80"/>
        <v>0</v>
      </c>
      <c r="BI73" s="41">
        <f t="shared" si="80"/>
        <v>0</v>
      </c>
    </row>
    <row r="74" spans="1:61" ht="15.75">
      <c r="A74" s="12" t="s">
        <v>9</v>
      </c>
      <c r="B74" s="37">
        <f>(+B66/1000)*20</f>
        <v>0</v>
      </c>
      <c r="C74" s="37">
        <f aca="true" t="shared" si="81" ref="C74:BI74">(+C66/1000)*20</f>
        <v>0</v>
      </c>
      <c r="D74" s="37">
        <f t="shared" si="81"/>
        <v>0</v>
      </c>
      <c r="E74" s="37">
        <f t="shared" si="81"/>
        <v>0</v>
      </c>
      <c r="F74" s="37">
        <f t="shared" si="81"/>
        <v>0</v>
      </c>
      <c r="G74" s="37">
        <f t="shared" si="81"/>
        <v>0</v>
      </c>
      <c r="H74" s="37">
        <f t="shared" si="81"/>
        <v>0</v>
      </c>
      <c r="I74" s="37">
        <f t="shared" si="81"/>
        <v>0</v>
      </c>
      <c r="J74" s="37">
        <f t="shared" si="81"/>
        <v>0</v>
      </c>
      <c r="K74" s="37">
        <f t="shared" si="81"/>
        <v>0</v>
      </c>
      <c r="L74" s="37">
        <f>672+3027.25+377.5+4689.71+672+1675-114.34+4700</f>
        <v>15699.119999999999</v>
      </c>
      <c r="M74" s="37">
        <v>0</v>
      </c>
      <c r="N74" s="37">
        <f t="shared" si="81"/>
        <v>0</v>
      </c>
      <c r="O74" s="37">
        <f t="shared" si="81"/>
        <v>0</v>
      </c>
      <c r="P74" s="37">
        <f t="shared" si="81"/>
        <v>0</v>
      </c>
      <c r="Q74" s="37">
        <f t="shared" si="81"/>
        <v>0</v>
      </c>
      <c r="R74" s="37">
        <f t="shared" si="81"/>
        <v>0</v>
      </c>
      <c r="S74" s="37">
        <f t="shared" si="81"/>
        <v>0</v>
      </c>
      <c r="T74" s="37">
        <f t="shared" si="81"/>
        <v>0</v>
      </c>
      <c r="U74" s="37">
        <f t="shared" si="81"/>
        <v>0</v>
      </c>
      <c r="V74" s="37">
        <f t="shared" si="81"/>
        <v>0</v>
      </c>
      <c r="W74" s="37">
        <f t="shared" si="81"/>
        <v>0</v>
      </c>
      <c r="X74" s="37">
        <f t="shared" si="81"/>
        <v>0</v>
      </c>
      <c r="Y74" s="37">
        <f t="shared" si="81"/>
        <v>0</v>
      </c>
      <c r="Z74" s="37">
        <f t="shared" si="81"/>
        <v>0</v>
      </c>
      <c r="AA74" s="37">
        <f t="shared" si="81"/>
        <v>0</v>
      </c>
      <c r="AB74" s="37">
        <f t="shared" si="81"/>
        <v>0</v>
      </c>
      <c r="AC74" s="37">
        <f t="shared" si="81"/>
        <v>0</v>
      </c>
      <c r="AD74" s="37">
        <f t="shared" si="81"/>
        <v>0</v>
      </c>
      <c r="AE74" s="37">
        <f t="shared" si="81"/>
        <v>0</v>
      </c>
      <c r="AF74" s="37">
        <f t="shared" si="81"/>
        <v>0</v>
      </c>
      <c r="AG74" s="37">
        <f t="shared" si="81"/>
        <v>0</v>
      </c>
      <c r="AH74" s="37">
        <f t="shared" si="81"/>
        <v>0</v>
      </c>
      <c r="AI74" s="37">
        <f t="shared" si="81"/>
        <v>0</v>
      </c>
      <c r="AJ74" s="37">
        <f t="shared" si="81"/>
        <v>0</v>
      </c>
      <c r="AK74" s="37">
        <f t="shared" si="81"/>
        <v>0</v>
      </c>
      <c r="AL74" s="37">
        <f t="shared" si="81"/>
        <v>0</v>
      </c>
      <c r="AM74" s="37">
        <f t="shared" si="81"/>
        <v>0</v>
      </c>
      <c r="AN74" s="37">
        <f t="shared" si="81"/>
        <v>0</v>
      </c>
      <c r="AO74" s="37">
        <f t="shared" si="81"/>
        <v>0</v>
      </c>
      <c r="AP74" s="37">
        <f t="shared" si="81"/>
        <v>0</v>
      </c>
      <c r="AQ74" s="37">
        <f t="shared" si="81"/>
        <v>0</v>
      </c>
      <c r="AR74" s="37">
        <f t="shared" si="81"/>
        <v>0</v>
      </c>
      <c r="AS74" s="37">
        <f t="shared" si="81"/>
        <v>0</v>
      </c>
      <c r="AT74" s="37">
        <f t="shared" si="81"/>
        <v>0</v>
      </c>
      <c r="AU74" s="37">
        <f t="shared" si="81"/>
        <v>0</v>
      </c>
      <c r="AV74" s="37">
        <f t="shared" si="81"/>
        <v>0</v>
      </c>
      <c r="AW74" s="37">
        <f t="shared" si="81"/>
        <v>0</v>
      </c>
      <c r="AX74" s="37">
        <f t="shared" si="81"/>
        <v>0</v>
      </c>
      <c r="AY74" s="37">
        <f t="shared" si="81"/>
        <v>0</v>
      </c>
      <c r="AZ74" s="37">
        <f t="shared" si="81"/>
        <v>0</v>
      </c>
      <c r="BA74" s="37">
        <f t="shared" si="81"/>
        <v>0</v>
      </c>
      <c r="BB74" s="37">
        <f t="shared" si="81"/>
        <v>0</v>
      </c>
      <c r="BC74" s="37">
        <f t="shared" si="81"/>
        <v>0</v>
      </c>
      <c r="BD74" s="37">
        <f t="shared" si="81"/>
        <v>0</v>
      </c>
      <c r="BE74" s="37">
        <f t="shared" si="81"/>
        <v>0</v>
      </c>
      <c r="BF74" s="37">
        <f t="shared" si="81"/>
        <v>0</v>
      </c>
      <c r="BG74" s="37">
        <f t="shared" si="81"/>
        <v>0</v>
      </c>
      <c r="BH74" s="37">
        <f t="shared" si="81"/>
        <v>0</v>
      </c>
      <c r="BI74" s="37">
        <f t="shared" si="81"/>
        <v>0</v>
      </c>
    </row>
    <row r="75" spans="1:61" s="13" customFormat="1" ht="15.75">
      <c r="A75" s="13" t="s">
        <v>151</v>
      </c>
      <c r="B75" s="40">
        <f aca="true" t="shared" si="82" ref="B75:AG75">IF(B72,B74/B72,0)</f>
        <v>0</v>
      </c>
      <c r="C75" s="40">
        <f t="shared" si="82"/>
        <v>0</v>
      </c>
      <c r="D75" s="40">
        <f t="shared" si="82"/>
        <v>0</v>
      </c>
      <c r="E75" s="40">
        <f t="shared" si="82"/>
        <v>0</v>
      </c>
      <c r="F75" s="40">
        <f t="shared" si="82"/>
        <v>0</v>
      </c>
      <c r="G75" s="40">
        <f t="shared" si="82"/>
        <v>0</v>
      </c>
      <c r="H75" s="40">
        <f t="shared" si="82"/>
        <v>0</v>
      </c>
      <c r="I75" s="40">
        <f t="shared" si="82"/>
        <v>0</v>
      </c>
      <c r="J75" s="40">
        <f t="shared" si="82"/>
        <v>0</v>
      </c>
      <c r="K75" s="40">
        <f t="shared" si="82"/>
        <v>0</v>
      </c>
      <c r="L75" s="40">
        <f t="shared" si="82"/>
        <v>115.43470588235293</v>
      </c>
      <c r="M75" s="40">
        <f t="shared" si="82"/>
        <v>0</v>
      </c>
      <c r="N75" s="40">
        <f t="shared" si="82"/>
        <v>0</v>
      </c>
      <c r="O75" s="40">
        <f t="shared" si="82"/>
        <v>0</v>
      </c>
      <c r="P75" s="40">
        <f t="shared" si="82"/>
        <v>0</v>
      </c>
      <c r="Q75" s="40">
        <f t="shared" si="82"/>
        <v>0</v>
      </c>
      <c r="R75" s="40">
        <f t="shared" si="82"/>
        <v>0</v>
      </c>
      <c r="S75" s="40">
        <f t="shared" si="82"/>
        <v>0</v>
      </c>
      <c r="T75" s="40">
        <f t="shared" si="82"/>
        <v>0</v>
      </c>
      <c r="U75" s="40">
        <f t="shared" si="82"/>
        <v>0</v>
      </c>
      <c r="V75" s="40">
        <f t="shared" si="82"/>
        <v>0</v>
      </c>
      <c r="W75" s="40">
        <f t="shared" si="82"/>
        <v>0</v>
      </c>
      <c r="X75" s="40">
        <f t="shared" si="82"/>
        <v>0</v>
      </c>
      <c r="Y75" s="40">
        <f t="shared" si="82"/>
        <v>0</v>
      </c>
      <c r="Z75" s="40">
        <f t="shared" si="82"/>
        <v>0</v>
      </c>
      <c r="AA75" s="40">
        <f t="shared" si="82"/>
        <v>0</v>
      </c>
      <c r="AB75" s="40">
        <f t="shared" si="82"/>
        <v>0</v>
      </c>
      <c r="AC75" s="40">
        <f t="shared" si="82"/>
        <v>0</v>
      </c>
      <c r="AD75" s="40">
        <f t="shared" si="82"/>
        <v>0</v>
      </c>
      <c r="AE75" s="40">
        <f t="shared" si="82"/>
        <v>0</v>
      </c>
      <c r="AF75" s="40">
        <f t="shared" si="82"/>
        <v>0</v>
      </c>
      <c r="AG75" s="40">
        <f t="shared" si="82"/>
        <v>0</v>
      </c>
      <c r="AH75" s="40">
        <f aca="true" t="shared" si="83" ref="AH75:BI75">IF(AH72,AH74/AH72,0)</f>
        <v>0</v>
      </c>
      <c r="AI75" s="40">
        <f t="shared" si="83"/>
        <v>0</v>
      </c>
      <c r="AJ75" s="40">
        <f t="shared" si="83"/>
        <v>0</v>
      </c>
      <c r="AK75" s="40">
        <f t="shared" si="83"/>
        <v>0</v>
      </c>
      <c r="AL75" s="40">
        <f t="shared" si="83"/>
        <v>0</v>
      </c>
      <c r="AM75" s="40">
        <f t="shared" si="83"/>
        <v>0</v>
      </c>
      <c r="AN75" s="40">
        <f t="shared" si="83"/>
        <v>0</v>
      </c>
      <c r="AO75" s="40">
        <f t="shared" si="83"/>
        <v>0</v>
      </c>
      <c r="AP75" s="40">
        <f t="shared" si="83"/>
        <v>0</v>
      </c>
      <c r="AQ75" s="40">
        <f t="shared" si="83"/>
        <v>0</v>
      </c>
      <c r="AR75" s="40">
        <f t="shared" si="83"/>
        <v>0</v>
      </c>
      <c r="AS75" s="40">
        <f t="shared" si="83"/>
        <v>0</v>
      </c>
      <c r="AT75" s="40">
        <f t="shared" si="83"/>
        <v>0</v>
      </c>
      <c r="AU75" s="40">
        <f t="shared" si="83"/>
        <v>0</v>
      </c>
      <c r="AV75" s="40">
        <f t="shared" si="83"/>
        <v>0</v>
      </c>
      <c r="AW75" s="40">
        <f t="shared" si="83"/>
        <v>0</v>
      </c>
      <c r="AX75" s="40">
        <f t="shared" si="83"/>
        <v>0</v>
      </c>
      <c r="AY75" s="40">
        <f t="shared" si="83"/>
        <v>0</v>
      </c>
      <c r="AZ75" s="40">
        <f t="shared" si="83"/>
        <v>0</v>
      </c>
      <c r="BA75" s="40">
        <f t="shared" si="83"/>
        <v>0</v>
      </c>
      <c r="BB75" s="40">
        <f t="shared" si="83"/>
        <v>0</v>
      </c>
      <c r="BC75" s="40">
        <f t="shared" si="83"/>
        <v>0</v>
      </c>
      <c r="BD75" s="40">
        <f t="shared" si="83"/>
        <v>0</v>
      </c>
      <c r="BE75" s="40">
        <f t="shared" si="83"/>
        <v>0</v>
      </c>
      <c r="BF75" s="40">
        <f t="shared" si="83"/>
        <v>0</v>
      </c>
      <c r="BG75" s="40">
        <f t="shared" si="83"/>
        <v>0</v>
      </c>
      <c r="BH75" s="40">
        <f t="shared" si="83"/>
        <v>0</v>
      </c>
      <c r="BI75" s="40">
        <f t="shared" si="83"/>
        <v>0</v>
      </c>
    </row>
    <row r="76" spans="11:35" ht="15.75">
      <c r="K76" s="42"/>
      <c r="W76" s="42"/>
      <c r="AI76" s="42"/>
    </row>
    <row r="77" spans="1:35" ht="15.75">
      <c r="A77" s="13" t="s">
        <v>110</v>
      </c>
      <c r="K77" s="42"/>
      <c r="W77" s="42"/>
      <c r="AI77" s="42"/>
    </row>
    <row r="78" spans="1:61" ht="15.75">
      <c r="A78" s="13" t="s">
        <v>7</v>
      </c>
      <c r="B78" s="26">
        <v>0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26">
        <v>0</v>
      </c>
      <c r="AD78" s="26">
        <v>0</v>
      </c>
      <c r="AE78" s="26">
        <v>0</v>
      </c>
      <c r="AF78" s="26">
        <v>0</v>
      </c>
      <c r="AG78" s="26">
        <v>0</v>
      </c>
      <c r="AH78" s="26">
        <v>0</v>
      </c>
      <c r="AI78" s="26">
        <v>0</v>
      </c>
      <c r="AJ78" s="26">
        <v>0</v>
      </c>
      <c r="AK78" s="26">
        <v>0</v>
      </c>
      <c r="AL78" s="26">
        <v>0</v>
      </c>
      <c r="AM78" s="26">
        <v>0</v>
      </c>
      <c r="AN78" s="26">
        <v>0</v>
      </c>
      <c r="AO78" s="26">
        <v>0</v>
      </c>
      <c r="AP78" s="26">
        <v>0</v>
      </c>
      <c r="AQ78" s="26">
        <v>0</v>
      </c>
      <c r="AR78" s="26">
        <v>0</v>
      </c>
      <c r="AS78" s="26">
        <v>0</v>
      </c>
      <c r="AT78" s="26">
        <v>0</v>
      </c>
      <c r="AU78" s="26">
        <v>0</v>
      </c>
      <c r="AV78" s="26">
        <v>0</v>
      </c>
      <c r="AW78" s="26">
        <v>0</v>
      </c>
      <c r="AX78" s="26">
        <v>0</v>
      </c>
      <c r="AY78" s="26">
        <v>0</v>
      </c>
      <c r="AZ78" s="26">
        <v>0</v>
      </c>
      <c r="BA78" s="26">
        <v>0</v>
      </c>
      <c r="BB78" s="26">
        <v>0</v>
      </c>
      <c r="BC78" s="26">
        <v>0</v>
      </c>
      <c r="BD78" s="26">
        <v>0</v>
      </c>
      <c r="BE78" s="26">
        <v>0</v>
      </c>
      <c r="BF78" s="26">
        <v>0</v>
      </c>
      <c r="BG78" s="26">
        <v>0</v>
      </c>
      <c r="BH78" s="26">
        <v>0</v>
      </c>
      <c r="BI78" s="26">
        <v>0</v>
      </c>
    </row>
    <row r="79" spans="1:61" ht="15.75">
      <c r="A79" s="34" t="s">
        <v>20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5">
        <v>0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>
        <v>0</v>
      </c>
      <c r="AP79" s="35">
        <v>0</v>
      </c>
      <c r="AQ79" s="35">
        <v>0</v>
      </c>
      <c r="AR79" s="35">
        <v>0</v>
      </c>
      <c r="AS79" s="35">
        <v>0</v>
      </c>
      <c r="AT79" s="35">
        <v>0</v>
      </c>
      <c r="AU79" s="35">
        <v>0</v>
      </c>
      <c r="AV79" s="35">
        <v>0</v>
      </c>
      <c r="AW79" s="35">
        <v>0</v>
      </c>
      <c r="AX79" s="35">
        <v>0</v>
      </c>
      <c r="AY79" s="35">
        <v>0</v>
      </c>
      <c r="AZ79" s="35">
        <v>0</v>
      </c>
      <c r="BA79" s="35">
        <v>0</v>
      </c>
      <c r="BB79" s="35">
        <v>0</v>
      </c>
      <c r="BC79" s="35">
        <v>0</v>
      </c>
      <c r="BD79" s="35">
        <v>0</v>
      </c>
      <c r="BE79" s="35">
        <v>0</v>
      </c>
      <c r="BF79" s="35">
        <v>0</v>
      </c>
      <c r="BG79" s="35">
        <v>0</v>
      </c>
      <c r="BH79" s="35">
        <v>0</v>
      </c>
      <c r="BI79" s="35">
        <v>0</v>
      </c>
    </row>
    <row r="80" spans="1:61" ht="15.75">
      <c r="A80" s="12" t="s">
        <v>75</v>
      </c>
      <c r="B80" s="11">
        <f>B78*B79</f>
        <v>0</v>
      </c>
      <c r="C80" s="11">
        <f aca="true" t="shared" si="84" ref="C80:BI80">C78*C79</f>
        <v>0</v>
      </c>
      <c r="D80" s="11">
        <f t="shared" si="84"/>
        <v>0</v>
      </c>
      <c r="E80" s="11">
        <f t="shared" si="84"/>
        <v>0</v>
      </c>
      <c r="F80" s="11">
        <f t="shared" si="84"/>
        <v>0</v>
      </c>
      <c r="G80" s="11">
        <f t="shared" si="84"/>
        <v>0</v>
      </c>
      <c r="H80" s="11">
        <f t="shared" si="84"/>
        <v>0</v>
      </c>
      <c r="I80" s="11">
        <f t="shared" si="84"/>
        <v>0</v>
      </c>
      <c r="J80" s="11">
        <f t="shared" si="84"/>
        <v>0</v>
      </c>
      <c r="K80" s="11">
        <f t="shared" si="84"/>
        <v>0</v>
      </c>
      <c r="L80" s="11">
        <f t="shared" si="84"/>
        <v>0</v>
      </c>
      <c r="M80" s="11">
        <f t="shared" si="84"/>
        <v>0</v>
      </c>
      <c r="N80" s="11">
        <f t="shared" si="84"/>
        <v>0</v>
      </c>
      <c r="O80" s="11">
        <f t="shared" si="84"/>
        <v>0</v>
      </c>
      <c r="P80" s="11">
        <f t="shared" si="84"/>
        <v>0</v>
      </c>
      <c r="Q80" s="11">
        <f t="shared" si="84"/>
        <v>0</v>
      </c>
      <c r="R80" s="11">
        <f t="shared" si="84"/>
        <v>0</v>
      </c>
      <c r="S80" s="11">
        <f t="shared" si="84"/>
        <v>0</v>
      </c>
      <c r="T80" s="11">
        <f t="shared" si="84"/>
        <v>0</v>
      </c>
      <c r="U80" s="11">
        <f t="shared" si="84"/>
        <v>0</v>
      </c>
      <c r="V80" s="11">
        <f t="shared" si="84"/>
        <v>0</v>
      </c>
      <c r="W80" s="11">
        <f t="shared" si="84"/>
        <v>0</v>
      </c>
      <c r="X80" s="11">
        <f t="shared" si="84"/>
        <v>0</v>
      </c>
      <c r="Y80" s="11">
        <f t="shared" si="84"/>
        <v>0</v>
      </c>
      <c r="Z80" s="11">
        <f t="shared" si="84"/>
        <v>0</v>
      </c>
      <c r="AA80" s="11">
        <f t="shared" si="84"/>
        <v>0</v>
      </c>
      <c r="AB80" s="11">
        <f t="shared" si="84"/>
        <v>0</v>
      </c>
      <c r="AC80" s="11">
        <f t="shared" si="84"/>
        <v>0</v>
      </c>
      <c r="AD80" s="11">
        <f t="shared" si="84"/>
        <v>0</v>
      </c>
      <c r="AE80" s="11">
        <f t="shared" si="84"/>
        <v>0</v>
      </c>
      <c r="AF80" s="11">
        <f t="shared" si="84"/>
        <v>0</v>
      </c>
      <c r="AG80" s="11">
        <f t="shared" si="84"/>
        <v>0</v>
      </c>
      <c r="AH80" s="11">
        <f t="shared" si="84"/>
        <v>0</v>
      </c>
      <c r="AI80" s="11">
        <f t="shared" si="84"/>
        <v>0</v>
      </c>
      <c r="AJ80" s="11">
        <f t="shared" si="84"/>
        <v>0</v>
      </c>
      <c r="AK80" s="11">
        <f t="shared" si="84"/>
        <v>0</v>
      </c>
      <c r="AL80" s="11">
        <f t="shared" si="84"/>
        <v>0</v>
      </c>
      <c r="AM80" s="11">
        <f t="shared" si="84"/>
        <v>0</v>
      </c>
      <c r="AN80" s="11">
        <f t="shared" si="84"/>
        <v>0</v>
      </c>
      <c r="AO80" s="11">
        <f t="shared" si="84"/>
        <v>0</v>
      </c>
      <c r="AP80" s="11">
        <f t="shared" si="84"/>
        <v>0</v>
      </c>
      <c r="AQ80" s="11">
        <f t="shared" si="84"/>
        <v>0</v>
      </c>
      <c r="AR80" s="11">
        <f t="shared" si="84"/>
        <v>0</v>
      </c>
      <c r="AS80" s="11">
        <f t="shared" si="84"/>
        <v>0</v>
      </c>
      <c r="AT80" s="11">
        <f t="shared" si="84"/>
        <v>0</v>
      </c>
      <c r="AU80" s="11">
        <f t="shared" si="84"/>
        <v>0</v>
      </c>
      <c r="AV80" s="11">
        <f t="shared" si="84"/>
        <v>0</v>
      </c>
      <c r="AW80" s="11">
        <f t="shared" si="84"/>
        <v>0</v>
      </c>
      <c r="AX80" s="11">
        <f t="shared" si="84"/>
        <v>0</v>
      </c>
      <c r="AY80" s="11">
        <f t="shared" si="84"/>
        <v>0</v>
      </c>
      <c r="AZ80" s="11">
        <f t="shared" si="84"/>
        <v>0</v>
      </c>
      <c r="BA80" s="11">
        <f t="shared" si="84"/>
        <v>0</v>
      </c>
      <c r="BB80" s="11">
        <f t="shared" si="84"/>
        <v>0</v>
      </c>
      <c r="BC80" s="11">
        <f t="shared" si="84"/>
        <v>0</v>
      </c>
      <c r="BD80" s="11">
        <f t="shared" si="84"/>
        <v>0</v>
      </c>
      <c r="BE80" s="11">
        <f t="shared" si="84"/>
        <v>0</v>
      </c>
      <c r="BF80" s="11">
        <f t="shared" si="84"/>
        <v>0</v>
      </c>
      <c r="BG80" s="11">
        <f t="shared" si="84"/>
        <v>0</v>
      </c>
      <c r="BH80" s="11">
        <f t="shared" si="84"/>
        <v>0</v>
      </c>
      <c r="BI80" s="11">
        <f t="shared" si="84"/>
        <v>0</v>
      </c>
    </row>
    <row r="81" spans="1:61" ht="15.75">
      <c r="A81" s="12" t="s">
        <v>76</v>
      </c>
      <c r="B81" s="36">
        <v>0</v>
      </c>
      <c r="C81" s="36">
        <v>0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36">
        <v>0</v>
      </c>
      <c r="AG81" s="36">
        <v>0</v>
      </c>
      <c r="AH81" s="36">
        <v>0</v>
      </c>
      <c r="AI81" s="36">
        <v>0</v>
      </c>
      <c r="AJ81" s="36">
        <v>0</v>
      </c>
      <c r="AK81" s="36">
        <v>0</v>
      </c>
      <c r="AL81" s="36">
        <v>0</v>
      </c>
      <c r="AM81" s="36">
        <v>0</v>
      </c>
      <c r="AN81" s="36">
        <v>0</v>
      </c>
      <c r="AO81" s="36">
        <v>0</v>
      </c>
      <c r="AP81" s="36">
        <v>0</v>
      </c>
      <c r="AQ81" s="36">
        <v>0</v>
      </c>
      <c r="AR81" s="36">
        <v>0</v>
      </c>
      <c r="AS81" s="36">
        <v>0</v>
      </c>
      <c r="AT81" s="36">
        <v>0</v>
      </c>
      <c r="AU81" s="36">
        <v>0</v>
      </c>
      <c r="AV81" s="36">
        <v>0</v>
      </c>
      <c r="AW81" s="36">
        <v>0</v>
      </c>
      <c r="AX81" s="36">
        <v>0</v>
      </c>
      <c r="AY81" s="36">
        <v>0</v>
      </c>
      <c r="AZ81" s="36">
        <v>0</v>
      </c>
      <c r="BA81" s="36">
        <v>0</v>
      </c>
      <c r="BB81" s="36">
        <v>0</v>
      </c>
      <c r="BC81" s="36">
        <v>0</v>
      </c>
      <c r="BD81" s="36">
        <v>0</v>
      </c>
      <c r="BE81" s="36">
        <v>0</v>
      </c>
      <c r="BF81" s="36">
        <v>0</v>
      </c>
      <c r="BG81" s="36">
        <v>0</v>
      </c>
      <c r="BH81" s="36">
        <v>0</v>
      </c>
      <c r="BI81" s="36">
        <v>0</v>
      </c>
    </row>
    <row r="82" spans="1:61" ht="15.75">
      <c r="A82" s="13" t="s">
        <v>81</v>
      </c>
      <c r="B82" s="28">
        <f>+B81*B80</f>
        <v>0</v>
      </c>
      <c r="C82" s="28">
        <f aca="true" t="shared" si="85" ref="C82:BI82">+C81*C80</f>
        <v>0</v>
      </c>
      <c r="D82" s="28">
        <f t="shared" si="85"/>
        <v>0</v>
      </c>
      <c r="E82" s="28">
        <f t="shared" si="85"/>
        <v>0</v>
      </c>
      <c r="F82" s="28">
        <f t="shared" si="85"/>
        <v>0</v>
      </c>
      <c r="G82" s="28">
        <f t="shared" si="85"/>
        <v>0</v>
      </c>
      <c r="H82" s="28">
        <f t="shared" si="85"/>
        <v>0</v>
      </c>
      <c r="I82" s="28">
        <f t="shared" si="85"/>
        <v>0</v>
      </c>
      <c r="J82" s="28">
        <f t="shared" si="85"/>
        <v>0</v>
      </c>
      <c r="K82" s="28">
        <f t="shared" si="85"/>
        <v>0</v>
      </c>
      <c r="L82" s="28">
        <f t="shared" si="85"/>
        <v>0</v>
      </c>
      <c r="M82" s="28">
        <f t="shared" si="85"/>
        <v>0</v>
      </c>
      <c r="N82" s="28">
        <f t="shared" si="85"/>
        <v>0</v>
      </c>
      <c r="O82" s="28">
        <f t="shared" si="85"/>
        <v>0</v>
      </c>
      <c r="P82" s="28">
        <f t="shared" si="85"/>
        <v>0</v>
      </c>
      <c r="Q82" s="28">
        <f t="shared" si="85"/>
        <v>0</v>
      </c>
      <c r="R82" s="28">
        <f t="shared" si="85"/>
        <v>0</v>
      </c>
      <c r="S82" s="28">
        <f t="shared" si="85"/>
        <v>0</v>
      </c>
      <c r="T82" s="28">
        <f t="shared" si="85"/>
        <v>0</v>
      </c>
      <c r="U82" s="28">
        <f t="shared" si="85"/>
        <v>0</v>
      </c>
      <c r="V82" s="28">
        <f t="shared" si="85"/>
        <v>0</v>
      </c>
      <c r="W82" s="28">
        <f t="shared" si="85"/>
        <v>0</v>
      </c>
      <c r="X82" s="28">
        <f t="shared" si="85"/>
        <v>0</v>
      </c>
      <c r="Y82" s="28">
        <f t="shared" si="85"/>
        <v>0</v>
      </c>
      <c r="Z82" s="28">
        <f t="shared" si="85"/>
        <v>0</v>
      </c>
      <c r="AA82" s="28">
        <f t="shared" si="85"/>
        <v>0</v>
      </c>
      <c r="AB82" s="28">
        <f t="shared" si="85"/>
        <v>0</v>
      </c>
      <c r="AC82" s="28">
        <f t="shared" si="85"/>
        <v>0</v>
      </c>
      <c r="AD82" s="28">
        <f t="shared" si="85"/>
        <v>0</v>
      </c>
      <c r="AE82" s="28">
        <f t="shared" si="85"/>
        <v>0</v>
      </c>
      <c r="AF82" s="28">
        <f t="shared" si="85"/>
        <v>0</v>
      </c>
      <c r="AG82" s="28">
        <f t="shared" si="85"/>
        <v>0</v>
      </c>
      <c r="AH82" s="28">
        <f t="shared" si="85"/>
        <v>0</v>
      </c>
      <c r="AI82" s="28">
        <f t="shared" si="85"/>
        <v>0</v>
      </c>
      <c r="AJ82" s="28">
        <f t="shared" si="85"/>
        <v>0</v>
      </c>
      <c r="AK82" s="28">
        <f t="shared" si="85"/>
        <v>0</v>
      </c>
      <c r="AL82" s="28">
        <f t="shared" si="85"/>
        <v>0</v>
      </c>
      <c r="AM82" s="28">
        <f t="shared" si="85"/>
        <v>0</v>
      </c>
      <c r="AN82" s="28">
        <f t="shared" si="85"/>
        <v>0</v>
      </c>
      <c r="AO82" s="28">
        <f t="shared" si="85"/>
        <v>0</v>
      </c>
      <c r="AP82" s="28">
        <f t="shared" si="85"/>
        <v>0</v>
      </c>
      <c r="AQ82" s="28">
        <f t="shared" si="85"/>
        <v>0</v>
      </c>
      <c r="AR82" s="28">
        <f t="shared" si="85"/>
        <v>0</v>
      </c>
      <c r="AS82" s="28">
        <f t="shared" si="85"/>
        <v>0</v>
      </c>
      <c r="AT82" s="28">
        <f t="shared" si="85"/>
        <v>0</v>
      </c>
      <c r="AU82" s="28">
        <f t="shared" si="85"/>
        <v>0</v>
      </c>
      <c r="AV82" s="28">
        <f t="shared" si="85"/>
        <v>0</v>
      </c>
      <c r="AW82" s="28">
        <f t="shared" si="85"/>
        <v>0</v>
      </c>
      <c r="AX82" s="28">
        <f t="shared" si="85"/>
        <v>0</v>
      </c>
      <c r="AY82" s="28">
        <f t="shared" si="85"/>
        <v>0</v>
      </c>
      <c r="AZ82" s="28">
        <f t="shared" si="85"/>
        <v>0</v>
      </c>
      <c r="BA82" s="28">
        <f t="shared" si="85"/>
        <v>0</v>
      </c>
      <c r="BB82" s="28">
        <f t="shared" si="85"/>
        <v>0</v>
      </c>
      <c r="BC82" s="28">
        <f t="shared" si="85"/>
        <v>0</v>
      </c>
      <c r="BD82" s="28">
        <f t="shared" si="85"/>
        <v>0</v>
      </c>
      <c r="BE82" s="28">
        <f t="shared" si="85"/>
        <v>0</v>
      </c>
      <c r="BF82" s="28">
        <f t="shared" si="85"/>
        <v>0</v>
      </c>
      <c r="BG82" s="28">
        <f t="shared" si="85"/>
        <v>0</v>
      </c>
      <c r="BH82" s="28">
        <f t="shared" si="85"/>
        <v>0</v>
      </c>
      <c r="BI82" s="28">
        <f t="shared" si="85"/>
        <v>0</v>
      </c>
    </row>
    <row r="83" spans="1:61" ht="15.75">
      <c r="A83" s="12" t="s">
        <v>9</v>
      </c>
      <c r="B83" s="37">
        <v>0</v>
      </c>
      <c r="C83" s="37">
        <v>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7">
        <v>0</v>
      </c>
      <c r="T83" s="37">
        <v>0</v>
      </c>
      <c r="U83" s="37">
        <v>0</v>
      </c>
      <c r="V83" s="37">
        <v>0</v>
      </c>
      <c r="W83" s="37">
        <v>0</v>
      </c>
      <c r="X83" s="37">
        <v>0</v>
      </c>
      <c r="Y83" s="37">
        <v>0</v>
      </c>
      <c r="Z83" s="37">
        <v>0</v>
      </c>
      <c r="AA83" s="37">
        <v>0</v>
      </c>
      <c r="AB83" s="37">
        <v>0</v>
      </c>
      <c r="AC83" s="37">
        <v>0</v>
      </c>
      <c r="AD83" s="37">
        <v>0</v>
      </c>
      <c r="AE83" s="37">
        <v>0</v>
      </c>
      <c r="AF83" s="37">
        <v>0</v>
      </c>
      <c r="AG83" s="37">
        <v>0</v>
      </c>
      <c r="AH83" s="37">
        <v>0</v>
      </c>
      <c r="AI83" s="37">
        <v>0</v>
      </c>
      <c r="AJ83" s="37">
        <v>0</v>
      </c>
      <c r="AK83" s="37">
        <v>0</v>
      </c>
      <c r="AL83" s="37">
        <v>0</v>
      </c>
      <c r="AM83" s="37">
        <v>0</v>
      </c>
      <c r="AN83" s="37">
        <v>0</v>
      </c>
      <c r="AO83" s="37">
        <v>0</v>
      </c>
      <c r="AP83" s="37">
        <v>0</v>
      </c>
      <c r="AQ83" s="37">
        <v>0</v>
      </c>
      <c r="AR83" s="37">
        <v>0</v>
      </c>
      <c r="AS83" s="37">
        <v>0</v>
      </c>
      <c r="AT83" s="37">
        <v>0</v>
      </c>
      <c r="AU83" s="37">
        <v>0</v>
      </c>
      <c r="AV83" s="37">
        <v>0</v>
      </c>
      <c r="AW83" s="37">
        <v>0</v>
      </c>
      <c r="AX83" s="37">
        <v>0</v>
      </c>
      <c r="AY83" s="37">
        <v>0</v>
      </c>
      <c r="AZ83" s="37">
        <v>0</v>
      </c>
      <c r="BA83" s="37">
        <v>0</v>
      </c>
      <c r="BB83" s="37">
        <v>0</v>
      </c>
      <c r="BC83" s="37">
        <v>0</v>
      </c>
      <c r="BD83" s="37">
        <v>0</v>
      </c>
      <c r="BE83" s="37">
        <v>0</v>
      </c>
      <c r="BF83" s="37">
        <v>0</v>
      </c>
      <c r="BG83" s="37">
        <v>0</v>
      </c>
      <c r="BH83" s="37">
        <v>0</v>
      </c>
      <c r="BI83" s="37">
        <v>0</v>
      </c>
    </row>
    <row r="84" spans="1:61" ht="15.75">
      <c r="A84" s="13" t="s">
        <v>151</v>
      </c>
      <c r="B84" s="38">
        <f>IF(B82,B83/B82,0)</f>
        <v>0</v>
      </c>
      <c r="C84" s="38">
        <f aca="true" t="shared" si="86" ref="C84:BI84">IF(C82,C83/C82,0)</f>
        <v>0</v>
      </c>
      <c r="D84" s="38">
        <f t="shared" si="86"/>
        <v>0</v>
      </c>
      <c r="E84" s="38">
        <f t="shared" si="86"/>
        <v>0</v>
      </c>
      <c r="F84" s="38">
        <f t="shared" si="86"/>
        <v>0</v>
      </c>
      <c r="G84" s="38">
        <f t="shared" si="86"/>
        <v>0</v>
      </c>
      <c r="H84" s="38">
        <f t="shared" si="86"/>
        <v>0</v>
      </c>
      <c r="I84" s="38">
        <f t="shared" si="86"/>
        <v>0</v>
      </c>
      <c r="J84" s="38">
        <f t="shared" si="86"/>
        <v>0</v>
      </c>
      <c r="K84" s="38">
        <f t="shared" si="86"/>
        <v>0</v>
      </c>
      <c r="L84" s="38">
        <f t="shared" si="86"/>
        <v>0</v>
      </c>
      <c r="M84" s="38">
        <f t="shared" si="86"/>
        <v>0</v>
      </c>
      <c r="N84" s="38">
        <f t="shared" si="86"/>
        <v>0</v>
      </c>
      <c r="O84" s="38">
        <f t="shared" si="86"/>
        <v>0</v>
      </c>
      <c r="P84" s="38">
        <f t="shared" si="86"/>
        <v>0</v>
      </c>
      <c r="Q84" s="38">
        <f t="shared" si="86"/>
        <v>0</v>
      </c>
      <c r="R84" s="38">
        <f t="shared" si="86"/>
        <v>0</v>
      </c>
      <c r="S84" s="38">
        <f t="shared" si="86"/>
        <v>0</v>
      </c>
      <c r="T84" s="38">
        <f t="shared" si="86"/>
        <v>0</v>
      </c>
      <c r="U84" s="38">
        <f t="shared" si="86"/>
        <v>0</v>
      </c>
      <c r="V84" s="38">
        <f t="shared" si="86"/>
        <v>0</v>
      </c>
      <c r="W84" s="38">
        <f t="shared" si="86"/>
        <v>0</v>
      </c>
      <c r="X84" s="38">
        <f t="shared" si="86"/>
        <v>0</v>
      </c>
      <c r="Y84" s="38">
        <f t="shared" si="86"/>
        <v>0</v>
      </c>
      <c r="Z84" s="38">
        <f t="shared" si="86"/>
        <v>0</v>
      </c>
      <c r="AA84" s="38">
        <f t="shared" si="86"/>
        <v>0</v>
      </c>
      <c r="AB84" s="38">
        <f t="shared" si="86"/>
        <v>0</v>
      </c>
      <c r="AC84" s="38">
        <f t="shared" si="86"/>
        <v>0</v>
      </c>
      <c r="AD84" s="38">
        <f t="shared" si="86"/>
        <v>0</v>
      </c>
      <c r="AE84" s="38">
        <f t="shared" si="86"/>
        <v>0</v>
      </c>
      <c r="AF84" s="38">
        <f t="shared" si="86"/>
        <v>0</v>
      </c>
      <c r="AG84" s="38">
        <f t="shared" si="86"/>
        <v>0</v>
      </c>
      <c r="AH84" s="38">
        <f t="shared" si="86"/>
        <v>0</v>
      </c>
      <c r="AI84" s="38">
        <f t="shared" si="86"/>
        <v>0</v>
      </c>
      <c r="AJ84" s="38">
        <f t="shared" si="86"/>
        <v>0</v>
      </c>
      <c r="AK84" s="38">
        <f t="shared" si="86"/>
        <v>0</v>
      </c>
      <c r="AL84" s="38">
        <f t="shared" si="86"/>
        <v>0</v>
      </c>
      <c r="AM84" s="38">
        <f t="shared" si="86"/>
        <v>0</v>
      </c>
      <c r="AN84" s="38">
        <f t="shared" si="86"/>
        <v>0</v>
      </c>
      <c r="AO84" s="38">
        <f t="shared" si="86"/>
        <v>0</v>
      </c>
      <c r="AP84" s="38">
        <f t="shared" si="86"/>
        <v>0</v>
      </c>
      <c r="AQ84" s="38">
        <f t="shared" si="86"/>
        <v>0</v>
      </c>
      <c r="AR84" s="38">
        <f t="shared" si="86"/>
        <v>0</v>
      </c>
      <c r="AS84" s="38">
        <f t="shared" si="86"/>
        <v>0</v>
      </c>
      <c r="AT84" s="38">
        <f t="shared" si="86"/>
        <v>0</v>
      </c>
      <c r="AU84" s="38">
        <f t="shared" si="86"/>
        <v>0</v>
      </c>
      <c r="AV84" s="38">
        <f t="shared" si="86"/>
        <v>0</v>
      </c>
      <c r="AW84" s="38">
        <f t="shared" si="86"/>
        <v>0</v>
      </c>
      <c r="AX84" s="38">
        <f t="shared" si="86"/>
        <v>0</v>
      </c>
      <c r="AY84" s="38">
        <f t="shared" si="86"/>
        <v>0</v>
      </c>
      <c r="AZ84" s="38">
        <f t="shared" si="86"/>
        <v>0</v>
      </c>
      <c r="BA84" s="38">
        <f t="shared" si="86"/>
        <v>0</v>
      </c>
      <c r="BB84" s="38">
        <f t="shared" si="86"/>
        <v>0</v>
      </c>
      <c r="BC84" s="38">
        <f t="shared" si="86"/>
        <v>0</v>
      </c>
      <c r="BD84" s="38">
        <f t="shared" si="86"/>
        <v>0</v>
      </c>
      <c r="BE84" s="38">
        <f t="shared" si="86"/>
        <v>0</v>
      </c>
      <c r="BF84" s="38">
        <f t="shared" si="86"/>
        <v>0</v>
      </c>
      <c r="BG84" s="38">
        <f t="shared" si="86"/>
        <v>0</v>
      </c>
      <c r="BH84" s="38">
        <f t="shared" si="86"/>
        <v>0</v>
      </c>
      <c r="BI84" s="38">
        <f t="shared" si="86"/>
        <v>0</v>
      </c>
    </row>
    <row r="85" spans="11:35" ht="15.75">
      <c r="K85" s="42"/>
      <c r="W85" s="42"/>
      <c r="AI85" s="42"/>
    </row>
    <row r="86" spans="1:35" ht="15.75">
      <c r="A86" s="13" t="s">
        <v>34</v>
      </c>
      <c r="K86" s="42"/>
      <c r="W86" s="42"/>
      <c r="AI86" s="42"/>
    </row>
    <row r="87" spans="1:61" ht="15.75">
      <c r="A87" s="13" t="s">
        <v>35</v>
      </c>
      <c r="B87" s="26">
        <v>0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26">
        <v>0</v>
      </c>
      <c r="AC87" s="26">
        <v>0</v>
      </c>
      <c r="AD87" s="26">
        <v>0</v>
      </c>
      <c r="AE87" s="26">
        <v>0</v>
      </c>
      <c r="AF87" s="26">
        <f>+AC87</f>
        <v>0</v>
      </c>
      <c r="AG87" s="26">
        <f>+AD87</f>
        <v>0</v>
      </c>
      <c r="AH87" s="26">
        <f>+AE87</f>
        <v>0</v>
      </c>
      <c r="AI87" s="26">
        <f aca="true" t="shared" si="87" ref="AI87:BI87">+AF87</f>
        <v>0</v>
      </c>
      <c r="AJ87" s="26">
        <f t="shared" si="87"/>
        <v>0</v>
      </c>
      <c r="AK87" s="26">
        <f t="shared" si="87"/>
        <v>0</v>
      </c>
      <c r="AL87" s="26">
        <f t="shared" si="87"/>
        <v>0</v>
      </c>
      <c r="AM87" s="26">
        <f t="shared" si="87"/>
        <v>0</v>
      </c>
      <c r="AN87" s="26">
        <f t="shared" si="87"/>
        <v>0</v>
      </c>
      <c r="AO87" s="26">
        <f t="shared" si="87"/>
        <v>0</v>
      </c>
      <c r="AP87" s="26">
        <f t="shared" si="87"/>
        <v>0</v>
      </c>
      <c r="AQ87" s="26">
        <f t="shared" si="87"/>
        <v>0</v>
      </c>
      <c r="AR87" s="26">
        <f t="shared" si="87"/>
        <v>0</v>
      </c>
      <c r="AS87" s="26">
        <f t="shared" si="87"/>
        <v>0</v>
      </c>
      <c r="AT87" s="26">
        <f t="shared" si="87"/>
        <v>0</v>
      </c>
      <c r="AU87" s="26">
        <f t="shared" si="87"/>
        <v>0</v>
      </c>
      <c r="AV87" s="26">
        <f t="shared" si="87"/>
        <v>0</v>
      </c>
      <c r="AW87" s="26">
        <f t="shared" si="87"/>
        <v>0</v>
      </c>
      <c r="AX87" s="26">
        <f t="shared" si="87"/>
        <v>0</v>
      </c>
      <c r="AY87" s="26">
        <f t="shared" si="87"/>
        <v>0</v>
      </c>
      <c r="AZ87" s="26">
        <f t="shared" si="87"/>
        <v>0</v>
      </c>
      <c r="BA87" s="26">
        <f t="shared" si="87"/>
        <v>0</v>
      </c>
      <c r="BB87" s="26">
        <f t="shared" si="87"/>
        <v>0</v>
      </c>
      <c r="BC87" s="26">
        <f t="shared" si="87"/>
        <v>0</v>
      </c>
      <c r="BD87" s="26">
        <f t="shared" si="87"/>
        <v>0</v>
      </c>
      <c r="BE87" s="26">
        <f t="shared" si="87"/>
        <v>0</v>
      </c>
      <c r="BF87" s="26">
        <f t="shared" si="87"/>
        <v>0</v>
      </c>
      <c r="BG87" s="26">
        <f t="shared" si="87"/>
        <v>0</v>
      </c>
      <c r="BH87" s="26">
        <f t="shared" si="87"/>
        <v>0</v>
      </c>
      <c r="BI87" s="26">
        <f t="shared" si="87"/>
        <v>0</v>
      </c>
    </row>
    <row r="88" spans="1:61" ht="15.75">
      <c r="A88" s="12" t="s">
        <v>164</v>
      </c>
      <c r="B88" s="36">
        <v>0</v>
      </c>
      <c r="C88" s="36">
        <v>0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  <c r="AG88" s="36">
        <v>0</v>
      </c>
      <c r="AH88" s="36">
        <v>0</v>
      </c>
      <c r="AI88" s="36">
        <v>0</v>
      </c>
      <c r="AJ88" s="36">
        <v>0</v>
      </c>
      <c r="AK88" s="36">
        <v>0</v>
      </c>
      <c r="AL88" s="36">
        <v>0</v>
      </c>
      <c r="AM88" s="36">
        <v>0</v>
      </c>
      <c r="AN88" s="36">
        <v>0</v>
      </c>
      <c r="AO88" s="36">
        <v>0</v>
      </c>
      <c r="AP88" s="36">
        <v>0</v>
      </c>
      <c r="AQ88" s="36">
        <v>0</v>
      </c>
      <c r="AR88" s="36">
        <v>0</v>
      </c>
      <c r="AS88" s="36">
        <v>0</v>
      </c>
      <c r="AT88" s="36">
        <v>0</v>
      </c>
      <c r="AU88" s="36">
        <v>0</v>
      </c>
      <c r="AV88" s="36">
        <v>0</v>
      </c>
      <c r="AW88" s="36">
        <v>0</v>
      </c>
      <c r="AX88" s="36">
        <v>0</v>
      </c>
      <c r="AY88" s="36">
        <v>0</v>
      </c>
      <c r="AZ88" s="36">
        <v>0</v>
      </c>
      <c r="BA88" s="36">
        <v>0</v>
      </c>
      <c r="BB88" s="36">
        <v>0</v>
      </c>
      <c r="BC88" s="36">
        <v>0</v>
      </c>
      <c r="BD88" s="36">
        <v>0</v>
      </c>
      <c r="BE88" s="36">
        <v>0</v>
      </c>
      <c r="BF88" s="36">
        <v>0</v>
      </c>
      <c r="BG88" s="36">
        <v>0</v>
      </c>
      <c r="BH88" s="36">
        <v>0</v>
      </c>
      <c r="BI88" s="36">
        <v>0</v>
      </c>
    </row>
    <row r="89" spans="1:61" ht="15.75">
      <c r="A89" s="12" t="s">
        <v>165</v>
      </c>
      <c r="B89" s="11">
        <f aca="true" t="shared" si="88" ref="B89:AG89">B88*B87</f>
        <v>0</v>
      </c>
      <c r="C89" s="11">
        <f t="shared" si="88"/>
        <v>0</v>
      </c>
      <c r="D89" s="11">
        <f t="shared" si="88"/>
        <v>0</v>
      </c>
      <c r="E89" s="11">
        <f t="shared" si="88"/>
        <v>0</v>
      </c>
      <c r="F89" s="11">
        <f t="shared" si="88"/>
        <v>0</v>
      </c>
      <c r="G89" s="11">
        <f t="shared" si="88"/>
        <v>0</v>
      </c>
      <c r="H89" s="11">
        <f t="shared" si="88"/>
        <v>0</v>
      </c>
      <c r="I89" s="11">
        <f t="shared" si="88"/>
        <v>0</v>
      </c>
      <c r="J89" s="11">
        <f t="shared" si="88"/>
        <v>0</v>
      </c>
      <c r="K89" s="11">
        <f t="shared" si="88"/>
        <v>0</v>
      </c>
      <c r="L89" s="11">
        <f t="shared" si="88"/>
        <v>0</v>
      </c>
      <c r="M89" s="11">
        <f t="shared" si="88"/>
        <v>0</v>
      </c>
      <c r="N89" s="11">
        <f t="shared" si="88"/>
        <v>0</v>
      </c>
      <c r="O89" s="11">
        <f t="shared" si="88"/>
        <v>0</v>
      </c>
      <c r="P89" s="11">
        <f t="shared" si="88"/>
        <v>0</v>
      </c>
      <c r="Q89" s="11">
        <f t="shared" si="88"/>
        <v>0</v>
      </c>
      <c r="R89" s="11">
        <f t="shared" si="88"/>
        <v>0</v>
      </c>
      <c r="S89" s="11">
        <f t="shared" si="88"/>
        <v>0</v>
      </c>
      <c r="T89" s="11">
        <f t="shared" si="88"/>
        <v>0</v>
      </c>
      <c r="U89" s="11">
        <f t="shared" si="88"/>
        <v>0</v>
      </c>
      <c r="V89" s="11">
        <f t="shared" si="88"/>
        <v>0</v>
      </c>
      <c r="W89" s="11">
        <f t="shared" si="88"/>
        <v>0</v>
      </c>
      <c r="X89" s="11">
        <f t="shared" si="88"/>
        <v>0</v>
      </c>
      <c r="Y89" s="11">
        <f t="shared" si="88"/>
        <v>0</v>
      </c>
      <c r="Z89" s="11">
        <f t="shared" si="88"/>
        <v>0</v>
      </c>
      <c r="AA89" s="11">
        <f t="shared" si="88"/>
        <v>0</v>
      </c>
      <c r="AB89" s="11">
        <f t="shared" si="88"/>
        <v>0</v>
      </c>
      <c r="AC89" s="11">
        <f t="shared" si="88"/>
        <v>0</v>
      </c>
      <c r="AD89" s="11">
        <f t="shared" si="88"/>
        <v>0</v>
      </c>
      <c r="AE89" s="11">
        <f t="shared" si="88"/>
        <v>0</v>
      </c>
      <c r="AF89" s="11">
        <f t="shared" si="88"/>
        <v>0</v>
      </c>
      <c r="AG89" s="11">
        <f t="shared" si="88"/>
        <v>0</v>
      </c>
      <c r="AH89" s="11">
        <f aca="true" t="shared" si="89" ref="AH89:BM89">AH88*AH87</f>
        <v>0</v>
      </c>
      <c r="AI89" s="11">
        <f t="shared" si="89"/>
        <v>0</v>
      </c>
      <c r="AJ89" s="11">
        <f t="shared" si="89"/>
        <v>0</v>
      </c>
      <c r="AK89" s="11">
        <f t="shared" si="89"/>
        <v>0</v>
      </c>
      <c r="AL89" s="11">
        <f t="shared" si="89"/>
        <v>0</v>
      </c>
      <c r="AM89" s="11">
        <f t="shared" si="89"/>
        <v>0</v>
      </c>
      <c r="AN89" s="11">
        <f t="shared" si="89"/>
        <v>0</v>
      </c>
      <c r="AO89" s="11">
        <f t="shared" si="89"/>
        <v>0</v>
      </c>
      <c r="AP89" s="11">
        <f t="shared" si="89"/>
        <v>0</v>
      </c>
      <c r="AQ89" s="11">
        <f t="shared" si="89"/>
        <v>0</v>
      </c>
      <c r="AR89" s="11">
        <f t="shared" si="89"/>
        <v>0</v>
      </c>
      <c r="AS89" s="11">
        <f t="shared" si="89"/>
        <v>0</v>
      </c>
      <c r="AT89" s="11">
        <f t="shared" si="89"/>
        <v>0</v>
      </c>
      <c r="AU89" s="11">
        <f t="shared" si="89"/>
        <v>0</v>
      </c>
      <c r="AV89" s="11">
        <f t="shared" si="89"/>
        <v>0</v>
      </c>
      <c r="AW89" s="11">
        <f t="shared" si="89"/>
        <v>0</v>
      </c>
      <c r="AX89" s="11">
        <f t="shared" si="89"/>
        <v>0</v>
      </c>
      <c r="AY89" s="11">
        <f t="shared" si="89"/>
        <v>0</v>
      </c>
      <c r="AZ89" s="11">
        <f t="shared" si="89"/>
        <v>0</v>
      </c>
      <c r="BA89" s="11">
        <f t="shared" si="89"/>
        <v>0</v>
      </c>
      <c r="BB89" s="11">
        <f t="shared" si="89"/>
        <v>0</v>
      </c>
      <c r="BC89" s="11">
        <f t="shared" si="89"/>
        <v>0</v>
      </c>
      <c r="BD89" s="11">
        <f t="shared" si="89"/>
        <v>0</v>
      </c>
      <c r="BE89" s="11">
        <f t="shared" si="89"/>
        <v>0</v>
      </c>
      <c r="BF89" s="11">
        <f t="shared" si="89"/>
        <v>0</v>
      </c>
      <c r="BG89" s="11">
        <f t="shared" si="89"/>
        <v>0</v>
      </c>
      <c r="BH89" s="11">
        <f t="shared" si="89"/>
        <v>0</v>
      </c>
      <c r="BI89" s="11">
        <f t="shared" si="89"/>
        <v>0</v>
      </c>
    </row>
    <row r="90" spans="1:61" ht="15.75">
      <c r="A90" s="34" t="s">
        <v>20</v>
      </c>
      <c r="B90" s="36">
        <v>0</v>
      </c>
      <c r="C90" s="36">
        <v>0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  <c r="AE90" s="36">
        <v>0</v>
      </c>
      <c r="AF90" s="36">
        <v>0</v>
      </c>
      <c r="AG90" s="36">
        <v>0</v>
      </c>
      <c r="AH90" s="36">
        <v>0</v>
      </c>
      <c r="AI90" s="36">
        <v>0</v>
      </c>
      <c r="AJ90" s="36">
        <v>0</v>
      </c>
      <c r="AK90" s="36">
        <v>0</v>
      </c>
      <c r="AL90" s="36">
        <v>0</v>
      </c>
      <c r="AM90" s="36">
        <v>0</v>
      </c>
      <c r="AN90" s="36">
        <v>0</v>
      </c>
      <c r="AO90" s="36">
        <v>0</v>
      </c>
      <c r="AP90" s="36">
        <v>0</v>
      </c>
      <c r="AQ90" s="36">
        <v>0</v>
      </c>
      <c r="AR90" s="36">
        <v>0</v>
      </c>
      <c r="AS90" s="36">
        <v>0</v>
      </c>
      <c r="AT90" s="36">
        <v>0</v>
      </c>
      <c r="AU90" s="36">
        <v>0</v>
      </c>
      <c r="AV90" s="36">
        <v>0</v>
      </c>
      <c r="AW90" s="36">
        <v>0</v>
      </c>
      <c r="AX90" s="36">
        <v>0</v>
      </c>
      <c r="AY90" s="36">
        <v>0</v>
      </c>
      <c r="AZ90" s="36">
        <v>0</v>
      </c>
      <c r="BA90" s="36">
        <v>0</v>
      </c>
      <c r="BB90" s="36">
        <v>0</v>
      </c>
      <c r="BC90" s="36">
        <v>0</v>
      </c>
      <c r="BD90" s="36">
        <v>0</v>
      </c>
      <c r="BE90" s="36">
        <v>0</v>
      </c>
      <c r="BF90" s="36">
        <v>0</v>
      </c>
      <c r="BG90" s="36">
        <v>0</v>
      </c>
      <c r="BH90" s="36">
        <v>0</v>
      </c>
      <c r="BI90" s="36">
        <v>0</v>
      </c>
    </row>
    <row r="91" spans="1:61" ht="15.75">
      <c r="A91" s="12" t="s">
        <v>75</v>
      </c>
      <c r="B91" s="11">
        <f aca="true" t="shared" si="90" ref="B91:AG91">B90*B89</f>
        <v>0</v>
      </c>
      <c r="C91" s="11">
        <f t="shared" si="90"/>
        <v>0</v>
      </c>
      <c r="D91" s="11">
        <f t="shared" si="90"/>
        <v>0</v>
      </c>
      <c r="E91" s="11">
        <f t="shared" si="90"/>
        <v>0</v>
      </c>
      <c r="F91" s="11">
        <f t="shared" si="90"/>
        <v>0</v>
      </c>
      <c r="G91" s="11">
        <f t="shared" si="90"/>
        <v>0</v>
      </c>
      <c r="H91" s="11">
        <f t="shared" si="90"/>
        <v>0</v>
      </c>
      <c r="I91" s="11">
        <f t="shared" si="90"/>
        <v>0</v>
      </c>
      <c r="J91" s="11">
        <f t="shared" si="90"/>
        <v>0</v>
      </c>
      <c r="K91" s="11">
        <f t="shared" si="90"/>
        <v>0</v>
      </c>
      <c r="L91" s="11">
        <f t="shared" si="90"/>
        <v>0</v>
      </c>
      <c r="M91" s="11">
        <f t="shared" si="90"/>
        <v>0</v>
      </c>
      <c r="N91" s="11">
        <f t="shared" si="90"/>
        <v>0</v>
      </c>
      <c r="O91" s="11">
        <f t="shared" si="90"/>
        <v>0</v>
      </c>
      <c r="P91" s="11">
        <f t="shared" si="90"/>
        <v>0</v>
      </c>
      <c r="Q91" s="11">
        <f t="shared" si="90"/>
        <v>0</v>
      </c>
      <c r="R91" s="11">
        <f t="shared" si="90"/>
        <v>0</v>
      </c>
      <c r="S91" s="11">
        <f t="shared" si="90"/>
        <v>0</v>
      </c>
      <c r="T91" s="11">
        <f t="shared" si="90"/>
        <v>0</v>
      </c>
      <c r="U91" s="11">
        <f t="shared" si="90"/>
        <v>0</v>
      </c>
      <c r="V91" s="11">
        <f t="shared" si="90"/>
        <v>0</v>
      </c>
      <c r="W91" s="11">
        <f t="shared" si="90"/>
        <v>0</v>
      </c>
      <c r="X91" s="11">
        <f t="shared" si="90"/>
        <v>0</v>
      </c>
      <c r="Y91" s="11">
        <f t="shared" si="90"/>
        <v>0</v>
      </c>
      <c r="Z91" s="11">
        <f t="shared" si="90"/>
        <v>0</v>
      </c>
      <c r="AA91" s="11">
        <f t="shared" si="90"/>
        <v>0</v>
      </c>
      <c r="AB91" s="11">
        <f t="shared" si="90"/>
        <v>0</v>
      </c>
      <c r="AC91" s="11">
        <f t="shared" si="90"/>
        <v>0</v>
      </c>
      <c r="AD91" s="11">
        <f t="shared" si="90"/>
        <v>0</v>
      </c>
      <c r="AE91" s="11">
        <f t="shared" si="90"/>
        <v>0</v>
      </c>
      <c r="AF91" s="11">
        <f t="shared" si="90"/>
        <v>0</v>
      </c>
      <c r="AG91" s="11">
        <f t="shared" si="90"/>
        <v>0</v>
      </c>
      <c r="AH91" s="11">
        <f aca="true" t="shared" si="91" ref="AH91:BM91">AH90*AH89</f>
        <v>0</v>
      </c>
      <c r="AI91" s="11">
        <f t="shared" si="91"/>
        <v>0</v>
      </c>
      <c r="AJ91" s="11">
        <f t="shared" si="91"/>
        <v>0</v>
      </c>
      <c r="AK91" s="11">
        <f t="shared" si="91"/>
        <v>0</v>
      </c>
      <c r="AL91" s="11">
        <f t="shared" si="91"/>
        <v>0</v>
      </c>
      <c r="AM91" s="11">
        <f t="shared" si="91"/>
        <v>0</v>
      </c>
      <c r="AN91" s="11">
        <f t="shared" si="91"/>
        <v>0</v>
      </c>
      <c r="AO91" s="11">
        <f t="shared" si="91"/>
        <v>0</v>
      </c>
      <c r="AP91" s="11">
        <f t="shared" si="91"/>
        <v>0</v>
      </c>
      <c r="AQ91" s="11">
        <f t="shared" si="91"/>
        <v>0</v>
      </c>
      <c r="AR91" s="11">
        <f t="shared" si="91"/>
        <v>0</v>
      </c>
      <c r="AS91" s="11">
        <f t="shared" si="91"/>
        <v>0</v>
      </c>
      <c r="AT91" s="11">
        <f t="shared" si="91"/>
        <v>0</v>
      </c>
      <c r="AU91" s="11">
        <f t="shared" si="91"/>
        <v>0</v>
      </c>
      <c r="AV91" s="11">
        <f t="shared" si="91"/>
        <v>0</v>
      </c>
      <c r="AW91" s="11">
        <f t="shared" si="91"/>
        <v>0</v>
      </c>
      <c r="AX91" s="11">
        <f t="shared" si="91"/>
        <v>0</v>
      </c>
      <c r="AY91" s="11">
        <f t="shared" si="91"/>
        <v>0</v>
      </c>
      <c r="AZ91" s="11">
        <f t="shared" si="91"/>
        <v>0</v>
      </c>
      <c r="BA91" s="11">
        <f t="shared" si="91"/>
        <v>0</v>
      </c>
      <c r="BB91" s="11">
        <f t="shared" si="91"/>
        <v>0</v>
      </c>
      <c r="BC91" s="11">
        <f t="shared" si="91"/>
        <v>0</v>
      </c>
      <c r="BD91" s="11">
        <f t="shared" si="91"/>
        <v>0</v>
      </c>
      <c r="BE91" s="11">
        <f t="shared" si="91"/>
        <v>0</v>
      </c>
      <c r="BF91" s="11">
        <f t="shared" si="91"/>
        <v>0</v>
      </c>
      <c r="BG91" s="11">
        <f t="shared" si="91"/>
        <v>0</v>
      </c>
      <c r="BH91" s="11">
        <f t="shared" si="91"/>
        <v>0</v>
      </c>
      <c r="BI91" s="11">
        <f t="shared" si="91"/>
        <v>0</v>
      </c>
    </row>
    <row r="92" spans="1:61" ht="15.75">
      <c r="A92" s="12" t="s">
        <v>76</v>
      </c>
      <c r="B92" s="36">
        <v>0</v>
      </c>
      <c r="C92" s="36">
        <v>0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  <c r="AE92" s="36">
        <v>0</v>
      </c>
      <c r="AF92" s="36">
        <v>0</v>
      </c>
      <c r="AG92" s="36">
        <v>0</v>
      </c>
      <c r="AH92" s="36">
        <v>0</v>
      </c>
      <c r="AI92" s="36">
        <v>0</v>
      </c>
      <c r="AJ92" s="36">
        <v>0</v>
      </c>
      <c r="AK92" s="36">
        <v>0</v>
      </c>
      <c r="AL92" s="36">
        <v>0</v>
      </c>
      <c r="AM92" s="36">
        <v>0</v>
      </c>
      <c r="AN92" s="36">
        <v>0</v>
      </c>
      <c r="AO92" s="36">
        <v>0</v>
      </c>
      <c r="AP92" s="36">
        <v>0</v>
      </c>
      <c r="AQ92" s="36">
        <v>0</v>
      </c>
      <c r="AR92" s="36">
        <v>0</v>
      </c>
      <c r="AS92" s="36">
        <v>0</v>
      </c>
      <c r="AT92" s="36">
        <v>0</v>
      </c>
      <c r="AU92" s="36">
        <v>0</v>
      </c>
      <c r="AV92" s="36">
        <v>0</v>
      </c>
      <c r="AW92" s="36">
        <v>0</v>
      </c>
      <c r="AX92" s="36">
        <v>0</v>
      </c>
      <c r="AY92" s="36">
        <v>0</v>
      </c>
      <c r="AZ92" s="36">
        <v>0</v>
      </c>
      <c r="BA92" s="36">
        <v>0</v>
      </c>
      <c r="BB92" s="36">
        <v>0</v>
      </c>
      <c r="BC92" s="36">
        <v>0</v>
      </c>
      <c r="BD92" s="36">
        <v>0</v>
      </c>
      <c r="BE92" s="36">
        <v>0</v>
      </c>
      <c r="BF92" s="36">
        <v>0</v>
      </c>
      <c r="BG92" s="36">
        <v>0</v>
      </c>
      <c r="BH92" s="36">
        <v>0</v>
      </c>
      <c r="BI92" s="36">
        <v>0</v>
      </c>
    </row>
    <row r="93" spans="1:61" s="13" customFormat="1" ht="15.75">
      <c r="A93" s="13" t="s">
        <v>81</v>
      </c>
      <c r="B93" s="28">
        <f aca="true" t="shared" si="92" ref="B93:AG93">B92*B91</f>
        <v>0</v>
      </c>
      <c r="C93" s="28">
        <f t="shared" si="92"/>
        <v>0</v>
      </c>
      <c r="D93" s="28">
        <f t="shared" si="92"/>
        <v>0</v>
      </c>
      <c r="E93" s="28">
        <f t="shared" si="92"/>
        <v>0</v>
      </c>
      <c r="F93" s="28">
        <f t="shared" si="92"/>
        <v>0</v>
      </c>
      <c r="G93" s="28">
        <f t="shared" si="92"/>
        <v>0</v>
      </c>
      <c r="H93" s="28">
        <f t="shared" si="92"/>
        <v>0</v>
      </c>
      <c r="I93" s="28">
        <f t="shared" si="92"/>
        <v>0</v>
      </c>
      <c r="J93" s="28">
        <f t="shared" si="92"/>
        <v>0</v>
      </c>
      <c r="K93" s="28">
        <f t="shared" si="92"/>
        <v>0</v>
      </c>
      <c r="L93" s="28">
        <f t="shared" si="92"/>
        <v>0</v>
      </c>
      <c r="M93" s="28">
        <f t="shared" si="92"/>
        <v>0</v>
      </c>
      <c r="N93" s="28">
        <f t="shared" si="92"/>
        <v>0</v>
      </c>
      <c r="O93" s="28">
        <f t="shared" si="92"/>
        <v>0</v>
      </c>
      <c r="P93" s="28">
        <f t="shared" si="92"/>
        <v>0</v>
      </c>
      <c r="Q93" s="28">
        <f t="shared" si="92"/>
        <v>0</v>
      </c>
      <c r="R93" s="28">
        <f t="shared" si="92"/>
        <v>0</v>
      </c>
      <c r="S93" s="28">
        <f t="shared" si="92"/>
        <v>0</v>
      </c>
      <c r="T93" s="28">
        <f t="shared" si="92"/>
        <v>0</v>
      </c>
      <c r="U93" s="28">
        <f t="shared" si="92"/>
        <v>0</v>
      </c>
      <c r="V93" s="28">
        <f t="shared" si="92"/>
        <v>0</v>
      </c>
      <c r="W93" s="28">
        <f t="shared" si="92"/>
        <v>0</v>
      </c>
      <c r="X93" s="28">
        <f t="shared" si="92"/>
        <v>0</v>
      </c>
      <c r="Y93" s="28">
        <f t="shared" si="92"/>
        <v>0</v>
      </c>
      <c r="Z93" s="28">
        <f t="shared" si="92"/>
        <v>0</v>
      </c>
      <c r="AA93" s="28">
        <f t="shared" si="92"/>
        <v>0</v>
      </c>
      <c r="AB93" s="28">
        <f t="shared" si="92"/>
        <v>0</v>
      </c>
      <c r="AC93" s="28">
        <f t="shared" si="92"/>
        <v>0</v>
      </c>
      <c r="AD93" s="28">
        <f t="shared" si="92"/>
        <v>0</v>
      </c>
      <c r="AE93" s="28">
        <f t="shared" si="92"/>
        <v>0</v>
      </c>
      <c r="AF93" s="28">
        <f t="shared" si="92"/>
        <v>0</v>
      </c>
      <c r="AG93" s="28">
        <f t="shared" si="92"/>
        <v>0</v>
      </c>
      <c r="AH93" s="28">
        <f aca="true" t="shared" si="93" ref="AH93:BI93">AH92*AH91</f>
        <v>0</v>
      </c>
      <c r="AI93" s="28">
        <f t="shared" si="93"/>
        <v>0</v>
      </c>
      <c r="AJ93" s="28">
        <f t="shared" si="93"/>
        <v>0</v>
      </c>
      <c r="AK93" s="28">
        <f t="shared" si="93"/>
        <v>0</v>
      </c>
      <c r="AL93" s="28">
        <f t="shared" si="93"/>
        <v>0</v>
      </c>
      <c r="AM93" s="28">
        <f t="shared" si="93"/>
        <v>0</v>
      </c>
      <c r="AN93" s="28">
        <f t="shared" si="93"/>
        <v>0</v>
      </c>
      <c r="AO93" s="28">
        <f t="shared" si="93"/>
        <v>0</v>
      </c>
      <c r="AP93" s="28">
        <f t="shared" si="93"/>
        <v>0</v>
      </c>
      <c r="AQ93" s="28">
        <f t="shared" si="93"/>
        <v>0</v>
      </c>
      <c r="AR93" s="28">
        <f t="shared" si="93"/>
        <v>0</v>
      </c>
      <c r="AS93" s="28">
        <f t="shared" si="93"/>
        <v>0</v>
      </c>
      <c r="AT93" s="28">
        <f t="shared" si="93"/>
        <v>0</v>
      </c>
      <c r="AU93" s="28">
        <f t="shared" si="93"/>
        <v>0</v>
      </c>
      <c r="AV93" s="28">
        <f t="shared" si="93"/>
        <v>0</v>
      </c>
      <c r="AW93" s="28">
        <f t="shared" si="93"/>
        <v>0</v>
      </c>
      <c r="AX93" s="28">
        <f t="shared" si="93"/>
        <v>0</v>
      </c>
      <c r="AY93" s="28">
        <f t="shared" si="93"/>
        <v>0</v>
      </c>
      <c r="AZ93" s="28">
        <f t="shared" si="93"/>
        <v>0</v>
      </c>
      <c r="BA93" s="28">
        <f t="shared" si="93"/>
        <v>0</v>
      </c>
      <c r="BB93" s="28">
        <f t="shared" si="93"/>
        <v>0</v>
      </c>
      <c r="BC93" s="28">
        <f t="shared" si="93"/>
        <v>0</v>
      </c>
      <c r="BD93" s="28">
        <f t="shared" si="93"/>
        <v>0</v>
      </c>
      <c r="BE93" s="28">
        <f t="shared" si="93"/>
        <v>0</v>
      </c>
      <c r="BF93" s="28">
        <f t="shared" si="93"/>
        <v>0</v>
      </c>
      <c r="BG93" s="28">
        <f t="shared" si="93"/>
        <v>0</v>
      </c>
      <c r="BH93" s="28">
        <f t="shared" si="93"/>
        <v>0</v>
      </c>
      <c r="BI93" s="28">
        <f t="shared" si="93"/>
        <v>0</v>
      </c>
    </row>
    <row r="94" spans="1:61" ht="15.75">
      <c r="A94" s="12" t="s">
        <v>77</v>
      </c>
      <c r="B94" s="41">
        <f>IF(B89,B95/B89,0)</f>
        <v>0</v>
      </c>
      <c r="C94" s="41">
        <f aca="true" t="shared" si="94" ref="C94:BI94">IF(C89,C95/C89,0)</f>
        <v>0</v>
      </c>
      <c r="D94" s="41">
        <f t="shared" si="94"/>
        <v>0</v>
      </c>
      <c r="E94" s="41">
        <f t="shared" si="94"/>
        <v>0</v>
      </c>
      <c r="F94" s="41">
        <f t="shared" si="94"/>
        <v>0</v>
      </c>
      <c r="G94" s="41">
        <f t="shared" si="94"/>
        <v>0</v>
      </c>
      <c r="H94" s="41">
        <f t="shared" si="94"/>
        <v>0</v>
      </c>
      <c r="I94" s="41">
        <f t="shared" si="94"/>
        <v>0</v>
      </c>
      <c r="J94" s="41">
        <f t="shared" si="94"/>
        <v>0</v>
      </c>
      <c r="K94" s="41">
        <f t="shared" si="94"/>
        <v>0</v>
      </c>
      <c r="L94" s="41">
        <f t="shared" si="94"/>
        <v>0</v>
      </c>
      <c r="M94" s="41">
        <f t="shared" si="94"/>
        <v>0</v>
      </c>
      <c r="N94" s="41">
        <f t="shared" si="94"/>
        <v>0</v>
      </c>
      <c r="O94" s="41">
        <f t="shared" si="94"/>
        <v>0</v>
      </c>
      <c r="P94" s="41">
        <f t="shared" si="94"/>
        <v>0</v>
      </c>
      <c r="Q94" s="41">
        <f t="shared" si="94"/>
        <v>0</v>
      </c>
      <c r="R94" s="41">
        <f t="shared" si="94"/>
        <v>0</v>
      </c>
      <c r="S94" s="41">
        <f t="shared" si="94"/>
        <v>0</v>
      </c>
      <c r="T94" s="41">
        <f t="shared" si="94"/>
        <v>0</v>
      </c>
      <c r="U94" s="41">
        <f t="shared" si="94"/>
        <v>0</v>
      </c>
      <c r="V94" s="41">
        <f t="shared" si="94"/>
        <v>0</v>
      </c>
      <c r="W94" s="41">
        <f t="shared" si="94"/>
        <v>0</v>
      </c>
      <c r="X94" s="41">
        <f t="shared" si="94"/>
        <v>0</v>
      </c>
      <c r="Y94" s="41">
        <f t="shared" si="94"/>
        <v>0</v>
      </c>
      <c r="Z94" s="41">
        <f t="shared" si="94"/>
        <v>0</v>
      </c>
      <c r="AA94" s="41">
        <f t="shared" si="94"/>
        <v>0</v>
      </c>
      <c r="AB94" s="41">
        <f t="shared" si="94"/>
        <v>0</v>
      </c>
      <c r="AC94" s="41">
        <f t="shared" si="94"/>
        <v>0</v>
      </c>
      <c r="AD94" s="41">
        <f t="shared" si="94"/>
        <v>0</v>
      </c>
      <c r="AE94" s="41">
        <f t="shared" si="94"/>
        <v>0</v>
      </c>
      <c r="AF94" s="41">
        <f t="shared" si="94"/>
        <v>0</v>
      </c>
      <c r="AG94" s="41">
        <f t="shared" si="94"/>
        <v>0</v>
      </c>
      <c r="AH94" s="41">
        <f t="shared" si="94"/>
        <v>0</v>
      </c>
      <c r="AI94" s="41">
        <f t="shared" si="94"/>
        <v>0</v>
      </c>
      <c r="AJ94" s="41">
        <f t="shared" si="94"/>
        <v>0</v>
      </c>
      <c r="AK94" s="41">
        <f t="shared" si="94"/>
        <v>0</v>
      </c>
      <c r="AL94" s="41">
        <f t="shared" si="94"/>
        <v>0</v>
      </c>
      <c r="AM94" s="41">
        <f t="shared" si="94"/>
        <v>0</v>
      </c>
      <c r="AN94" s="41">
        <f t="shared" si="94"/>
        <v>0</v>
      </c>
      <c r="AO94" s="41">
        <f t="shared" si="94"/>
        <v>0</v>
      </c>
      <c r="AP94" s="41">
        <f t="shared" si="94"/>
        <v>0</v>
      </c>
      <c r="AQ94" s="41">
        <f t="shared" si="94"/>
        <v>0</v>
      </c>
      <c r="AR94" s="41">
        <f t="shared" si="94"/>
        <v>0</v>
      </c>
      <c r="AS94" s="41">
        <f t="shared" si="94"/>
        <v>0</v>
      </c>
      <c r="AT94" s="41">
        <f t="shared" si="94"/>
        <v>0</v>
      </c>
      <c r="AU94" s="41">
        <f t="shared" si="94"/>
        <v>0</v>
      </c>
      <c r="AV94" s="41">
        <f t="shared" si="94"/>
        <v>0</v>
      </c>
      <c r="AW94" s="41">
        <f t="shared" si="94"/>
        <v>0</v>
      </c>
      <c r="AX94" s="41">
        <f t="shared" si="94"/>
        <v>0</v>
      </c>
      <c r="AY94" s="41">
        <f t="shared" si="94"/>
        <v>0</v>
      </c>
      <c r="AZ94" s="41">
        <f t="shared" si="94"/>
        <v>0</v>
      </c>
      <c r="BA94" s="41">
        <f t="shared" si="94"/>
        <v>0</v>
      </c>
      <c r="BB94" s="41">
        <f t="shared" si="94"/>
        <v>0</v>
      </c>
      <c r="BC94" s="41">
        <f t="shared" si="94"/>
        <v>0</v>
      </c>
      <c r="BD94" s="41">
        <f t="shared" si="94"/>
        <v>0</v>
      </c>
      <c r="BE94" s="41">
        <f t="shared" si="94"/>
        <v>0</v>
      </c>
      <c r="BF94" s="41">
        <f t="shared" si="94"/>
        <v>0</v>
      </c>
      <c r="BG94" s="41">
        <f t="shared" si="94"/>
        <v>0</v>
      </c>
      <c r="BH94" s="41">
        <f t="shared" si="94"/>
        <v>0</v>
      </c>
      <c r="BI94" s="41">
        <f t="shared" si="94"/>
        <v>0</v>
      </c>
    </row>
    <row r="95" spans="1:61" ht="15.75">
      <c r="A95" s="12" t="s">
        <v>9</v>
      </c>
      <c r="B95" s="37">
        <f>IF(B87&gt;0,(B87/100000)*0,0)</f>
        <v>0</v>
      </c>
      <c r="C95" s="37">
        <f aca="true" t="shared" si="95" ref="C95:BI95">IF(C87&gt;0,(C87/100000)*0,0)</f>
        <v>0</v>
      </c>
      <c r="D95" s="37">
        <f t="shared" si="95"/>
        <v>0</v>
      </c>
      <c r="E95" s="37">
        <f t="shared" si="95"/>
        <v>0</v>
      </c>
      <c r="F95" s="37">
        <f t="shared" si="95"/>
        <v>0</v>
      </c>
      <c r="G95" s="37">
        <f t="shared" si="95"/>
        <v>0</v>
      </c>
      <c r="H95" s="37">
        <f t="shared" si="95"/>
        <v>0</v>
      </c>
      <c r="I95" s="37">
        <f t="shared" si="95"/>
        <v>0</v>
      </c>
      <c r="J95" s="37">
        <f t="shared" si="95"/>
        <v>0</v>
      </c>
      <c r="K95" s="37">
        <f t="shared" si="95"/>
        <v>0</v>
      </c>
      <c r="L95" s="37">
        <f t="shared" si="95"/>
        <v>0</v>
      </c>
      <c r="M95" s="37">
        <f t="shared" si="95"/>
        <v>0</v>
      </c>
      <c r="N95" s="37">
        <f t="shared" si="95"/>
        <v>0</v>
      </c>
      <c r="O95" s="37">
        <f t="shared" si="95"/>
        <v>0</v>
      </c>
      <c r="P95" s="37">
        <f t="shared" si="95"/>
        <v>0</v>
      </c>
      <c r="Q95" s="37">
        <f t="shared" si="95"/>
        <v>0</v>
      </c>
      <c r="R95" s="37">
        <f t="shared" si="95"/>
        <v>0</v>
      </c>
      <c r="S95" s="37">
        <f t="shared" si="95"/>
        <v>0</v>
      </c>
      <c r="T95" s="37">
        <f t="shared" si="95"/>
        <v>0</v>
      </c>
      <c r="U95" s="37">
        <f t="shared" si="95"/>
        <v>0</v>
      </c>
      <c r="V95" s="37">
        <f t="shared" si="95"/>
        <v>0</v>
      </c>
      <c r="W95" s="37">
        <f t="shared" si="95"/>
        <v>0</v>
      </c>
      <c r="X95" s="37">
        <f t="shared" si="95"/>
        <v>0</v>
      </c>
      <c r="Y95" s="37">
        <f t="shared" si="95"/>
        <v>0</v>
      </c>
      <c r="Z95" s="37">
        <f t="shared" si="95"/>
        <v>0</v>
      </c>
      <c r="AA95" s="37">
        <f t="shared" si="95"/>
        <v>0</v>
      </c>
      <c r="AB95" s="37">
        <f t="shared" si="95"/>
        <v>0</v>
      </c>
      <c r="AC95" s="37">
        <f t="shared" si="95"/>
        <v>0</v>
      </c>
      <c r="AD95" s="37">
        <f t="shared" si="95"/>
        <v>0</v>
      </c>
      <c r="AE95" s="37">
        <f t="shared" si="95"/>
        <v>0</v>
      </c>
      <c r="AF95" s="37">
        <f t="shared" si="95"/>
        <v>0</v>
      </c>
      <c r="AG95" s="37">
        <f t="shared" si="95"/>
        <v>0</v>
      </c>
      <c r="AH95" s="37">
        <f t="shared" si="95"/>
        <v>0</v>
      </c>
      <c r="AI95" s="37">
        <f t="shared" si="95"/>
        <v>0</v>
      </c>
      <c r="AJ95" s="37">
        <f t="shared" si="95"/>
        <v>0</v>
      </c>
      <c r="AK95" s="37">
        <f t="shared" si="95"/>
        <v>0</v>
      </c>
      <c r="AL95" s="37">
        <f t="shared" si="95"/>
        <v>0</v>
      </c>
      <c r="AM95" s="37">
        <f t="shared" si="95"/>
        <v>0</v>
      </c>
      <c r="AN95" s="37">
        <f t="shared" si="95"/>
        <v>0</v>
      </c>
      <c r="AO95" s="37">
        <f t="shared" si="95"/>
        <v>0</v>
      </c>
      <c r="AP95" s="37">
        <f t="shared" si="95"/>
        <v>0</v>
      </c>
      <c r="AQ95" s="37">
        <f t="shared" si="95"/>
        <v>0</v>
      </c>
      <c r="AR95" s="37">
        <f t="shared" si="95"/>
        <v>0</v>
      </c>
      <c r="AS95" s="37">
        <f t="shared" si="95"/>
        <v>0</v>
      </c>
      <c r="AT95" s="37">
        <f t="shared" si="95"/>
        <v>0</v>
      </c>
      <c r="AU95" s="37">
        <f t="shared" si="95"/>
        <v>0</v>
      </c>
      <c r="AV95" s="37">
        <f t="shared" si="95"/>
        <v>0</v>
      </c>
      <c r="AW95" s="37">
        <f t="shared" si="95"/>
        <v>0</v>
      </c>
      <c r="AX95" s="37">
        <f t="shared" si="95"/>
        <v>0</v>
      </c>
      <c r="AY95" s="37">
        <f t="shared" si="95"/>
        <v>0</v>
      </c>
      <c r="AZ95" s="37">
        <f t="shared" si="95"/>
        <v>0</v>
      </c>
      <c r="BA95" s="37">
        <f t="shared" si="95"/>
        <v>0</v>
      </c>
      <c r="BB95" s="37">
        <f t="shared" si="95"/>
        <v>0</v>
      </c>
      <c r="BC95" s="37">
        <f t="shared" si="95"/>
        <v>0</v>
      </c>
      <c r="BD95" s="37">
        <f t="shared" si="95"/>
        <v>0</v>
      </c>
      <c r="BE95" s="37">
        <f t="shared" si="95"/>
        <v>0</v>
      </c>
      <c r="BF95" s="37">
        <f t="shared" si="95"/>
        <v>0</v>
      </c>
      <c r="BG95" s="37">
        <f t="shared" si="95"/>
        <v>0</v>
      </c>
      <c r="BH95" s="37">
        <f t="shared" si="95"/>
        <v>0</v>
      </c>
      <c r="BI95" s="37">
        <f t="shared" si="95"/>
        <v>0</v>
      </c>
    </row>
    <row r="96" spans="1:61" s="13" customFormat="1" ht="15.75">
      <c r="A96" s="13" t="s">
        <v>151</v>
      </c>
      <c r="B96" s="40">
        <f aca="true" t="shared" si="96" ref="B96:AG96">IF(B93,B95/B93,0)</f>
        <v>0</v>
      </c>
      <c r="C96" s="40">
        <f t="shared" si="96"/>
        <v>0</v>
      </c>
      <c r="D96" s="40">
        <f t="shared" si="96"/>
        <v>0</v>
      </c>
      <c r="E96" s="40">
        <f t="shared" si="96"/>
        <v>0</v>
      </c>
      <c r="F96" s="40">
        <f t="shared" si="96"/>
        <v>0</v>
      </c>
      <c r="G96" s="40">
        <f t="shared" si="96"/>
        <v>0</v>
      </c>
      <c r="H96" s="40">
        <f t="shared" si="96"/>
        <v>0</v>
      </c>
      <c r="I96" s="40">
        <f t="shared" si="96"/>
        <v>0</v>
      </c>
      <c r="J96" s="40">
        <f t="shared" si="96"/>
        <v>0</v>
      </c>
      <c r="K96" s="40">
        <f t="shared" si="96"/>
        <v>0</v>
      </c>
      <c r="L96" s="40">
        <f t="shared" si="96"/>
        <v>0</v>
      </c>
      <c r="M96" s="40">
        <f t="shared" si="96"/>
        <v>0</v>
      </c>
      <c r="N96" s="40">
        <f t="shared" si="96"/>
        <v>0</v>
      </c>
      <c r="O96" s="40">
        <f t="shared" si="96"/>
        <v>0</v>
      </c>
      <c r="P96" s="40">
        <f t="shared" si="96"/>
        <v>0</v>
      </c>
      <c r="Q96" s="40">
        <f t="shared" si="96"/>
        <v>0</v>
      </c>
      <c r="R96" s="40">
        <f t="shared" si="96"/>
        <v>0</v>
      </c>
      <c r="S96" s="40">
        <f t="shared" si="96"/>
        <v>0</v>
      </c>
      <c r="T96" s="40">
        <f t="shared" si="96"/>
        <v>0</v>
      </c>
      <c r="U96" s="40">
        <f t="shared" si="96"/>
        <v>0</v>
      </c>
      <c r="V96" s="40">
        <f t="shared" si="96"/>
        <v>0</v>
      </c>
      <c r="W96" s="40">
        <f t="shared" si="96"/>
        <v>0</v>
      </c>
      <c r="X96" s="40">
        <f t="shared" si="96"/>
        <v>0</v>
      </c>
      <c r="Y96" s="40">
        <f t="shared" si="96"/>
        <v>0</v>
      </c>
      <c r="Z96" s="40">
        <f t="shared" si="96"/>
        <v>0</v>
      </c>
      <c r="AA96" s="40">
        <f t="shared" si="96"/>
        <v>0</v>
      </c>
      <c r="AB96" s="40">
        <f t="shared" si="96"/>
        <v>0</v>
      </c>
      <c r="AC96" s="40">
        <f t="shared" si="96"/>
        <v>0</v>
      </c>
      <c r="AD96" s="40">
        <f t="shared" si="96"/>
        <v>0</v>
      </c>
      <c r="AE96" s="40">
        <f t="shared" si="96"/>
        <v>0</v>
      </c>
      <c r="AF96" s="40">
        <f t="shared" si="96"/>
        <v>0</v>
      </c>
      <c r="AG96" s="40">
        <f t="shared" si="96"/>
        <v>0</v>
      </c>
      <c r="AH96" s="40">
        <f aca="true" t="shared" si="97" ref="AH96:BI96">IF(AH93,AH95/AH93,0)</f>
        <v>0</v>
      </c>
      <c r="AI96" s="40">
        <f t="shared" si="97"/>
        <v>0</v>
      </c>
      <c r="AJ96" s="40">
        <f t="shared" si="97"/>
        <v>0</v>
      </c>
      <c r="AK96" s="40">
        <f t="shared" si="97"/>
        <v>0</v>
      </c>
      <c r="AL96" s="40">
        <f t="shared" si="97"/>
        <v>0</v>
      </c>
      <c r="AM96" s="40">
        <f t="shared" si="97"/>
        <v>0</v>
      </c>
      <c r="AN96" s="40">
        <f t="shared" si="97"/>
        <v>0</v>
      </c>
      <c r="AO96" s="40">
        <f t="shared" si="97"/>
        <v>0</v>
      </c>
      <c r="AP96" s="40">
        <f t="shared" si="97"/>
        <v>0</v>
      </c>
      <c r="AQ96" s="40">
        <f t="shared" si="97"/>
        <v>0</v>
      </c>
      <c r="AR96" s="40">
        <f t="shared" si="97"/>
        <v>0</v>
      </c>
      <c r="AS96" s="40">
        <f t="shared" si="97"/>
        <v>0</v>
      </c>
      <c r="AT96" s="40">
        <f t="shared" si="97"/>
        <v>0</v>
      </c>
      <c r="AU96" s="40">
        <f t="shared" si="97"/>
        <v>0</v>
      </c>
      <c r="AV96" s="40">
        <f t="shared" si="97"/>
        <v>0</v>
      </c>
      <c r="AW96" s="40">
        <f t="shared" si="97"/>
        <v>0</v>
      </c>
      <c r="AX96" s="40">
        <f t="shared" si="97"/>
        <v>0</v>
      </c>
      <c r="AY96" s="40">
        <f t="shared" si="97"/>
        <v>0</v>
      </c>
      <c r="AZ96" s="40">
        <f t="shared" si="97"/>
        <v>0</v>
      </c>
      <c r="BA96" s="40">
        <f t="shared" si="97"/>
        <v>0</v>
      </c>
      <c r="BB96" s="40">
        <f t="shared" si="97"/>
        <v>0</v>
      </c>
      <c r="BC96" s="40">
        <f t="shared" si="97"/>
        <v>0</v>
      </c>
      <c r="BD96" s="40">
        <f t="shared" si="97"/>
        <v>0</v>
      </c>
      <c r="BE96" s="40">
        <f t="shared" si="97"/>
        <v>0</v>
      </c>
      <c r="BF96" s="40">
        <f t="shared" si="97"/>
        <v>0</v>
      </c>
      <c r="BG96" s="40">
        <f t="shared" si="97"/>
        <v>0</v>
      </c>
      <c r="BH96" s="40">
        <f t="shared" si="97"/>
        <v>0</v>
      </c>
      <c r="BI96" s="40">
        <f t="shared" si="97"/>
        <v>0</v>
      </c>
    </row>
    <row r="97" spans="11:35" ht="15.75">
      <c r="K97" s="42"/>
      <c r="W97" s="42"/>
      <c r="AI97" s="42"/>
    </row>
    <row r="98" ht="15.75">
      <c r="A98" s="13" t="s">
        <v>58</v>
      </c>
    </row>
    <row r="99" spans="1:61" s="13" customFormat="1" ht="15.75">
      <c r="A99" s="13" t="s">
        <v>165</v>
      </c>
      <c r="B99" s="26">
        <v>0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6">
        <v>0</v>
      </c>
      <c r="Y99" s="26">
        <v>0</v>
      </c>
      <c r="Z99" s="26">
        <v>0</v>
      </c>
      <c r="AA99" s="26">
        <v>0</v>
      </c>
      <c r="AB99" s="26">
        <v>0</v>
      </c>
      <c r="AC99" s="26">
        <v>0</v>
      </c>
      <c r="AD99" s="26">
        <v>0</v>
      </c>
      <c r="AE99" s="26">
        <v>0</v>
      </c>
      <c r="AF99" s="26">
        <v>0</v>
      </c>
      <c r="AG99" s="26">
        <v>0</v>
      </c>
      <c r="AH99" s="26">
        <v>0</v>
      </c>
      <c r="AI99" s="26">
        <v>0</v>
      </c>
      <c r="AJ99" s="26">
        <v>0</v>
      </c>
      <c r="AK99" s="26">
        <v>0</v>
      </c>
      <c r="AL99" s="26">
        <v>0</v>
      </c>
      <c r="AM99" s="26">
        <v>0</v>
      </c>
      <c r="AN99" s="26">
        <v>0</v>
      </c>
      <c r="AO99" s="26">
        <v>0</v>
      </c>
      <c r="AP99" s="26">
        <v>0</v>
      </c>
      <c r="AQ99" s="26">
        <v>0</v>
      </c>
      <c r="AR99" s="26">
        <v>0</v>
      </c>
      <c r="AS99" s="26">
        <v>0</v>
      </c>
      <c r="AT99" s="26">
        <v>0</v>
      </c>
      <c r="AU99" s="26">
        <v>0</v>
      </c>
      <c r="AV99" s="26">
        <v>0</v>
      </c>
      <c r="AW99" s="26">
        <v>0</v>
      </c>
      <c r="AX99" s="26">
        <v>0</v>
      </c>
      <c r="AY99" s="26">
        <v>0</v>
      </c>
      <c r="AZ99" s="26">
        <v>0</v>
      </c>
      <c r="BA99" s="26">
        <v>0</v>
      </c>
      <c r="BB99" s="26">
        <v>0</v>
      </c>
      <c r="BC99" s="26">
        <v>0</v>
      </c>
      <c r="BD99" s="26">
        <v>0</v>
      </c>
      <c r="BE99" s="26">
        <v>0</v>
      </c>
      <c r="BF99" s="26">
        <v>0</v>
      </c>
      <c r="BG99" s="26">
        <v>0</v>
      </c>
      <c r="BH99" s="26">
        <v>0</v>
      </c>
      <c r="BI99" s="26">
        <v>0</v>
      </c>
    </row>
    <row r="100" spans="1:61" ht="15.75">
      <c r="A100" s="12" t="s">
        <v>166</v>
      </c>
      <c r="B100" s="36">
        <v>0</v>
      </c>
      <c r="C100" s="36">
        <v>0</v>
      </c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  <c r="AE100" s="36">
        <v>0</v>
      </c>
      <c r="AF100" s="36">
        <v>0</v>
      </c>
      <c r="AG100" s="36">
        <v>0</v>
      </c>
      <c r="AH100" s="36">
        <v>0</v>
      </c>
      <c r="AI100" s="36">
        <v>0</v>
      </c>
      <c r="AJ100" s="36">
        <v>0</v>
      </c>
      <c r="AK100" s="36">
        <v>0</v>
      </c>
      <c r="AL100" s="36">
        <v>0</v>
      </c>
      <c r="AM100" s="36">
        <v>0</v>
      </c>
      <c r="AN100" s="36">
        <v>0</v>
      </c>
      <c r="AO100" s="36">
        <v>0</v>
      </c>
      <c r="AP100" s="36">
        <v>0</v>
      </c>
      <c r="AQ100" s="36">
        <v>0</v>
      </c>
      <c r="AR100" s="36">
        <v>0</v>
      </c>
      <c r="AS100" s="36">
        <v>0</v>
      </c>
      <c r="AT100" s="36">
        <v>0</v>
      </c>
      <c r="AU100" s="36">
        <v>0</v>
      </c>
      <c r="AV100" s="36">
        <v>0</v>
      </c>
      <c r="AW100" s="36">
        <v>0</v>
      </c>
      <c r="AX100" s="36">
        <v>0</v>
      </c>
      <c r="AY100" s="36">
        <v>0</v>
      </c>
      <c r="AZ100" s="36">
        <v>0</v>
      </c>
      <c r="BA100" s="36">
        <v>0</v>
      </c>
      <c r="BB100" s="36">
        <v>0</v>
      </c>
      <c r="BC100" s="36">
        <v>0</v>
      </c>
      <c r="BD100" s="36">
        <v>0</v>
      </c>
      <c r="BE100" s="36">
        <v>0</v>
      </c>
      <c r="BF100" s="36">
        <v>0</v>
      </c>
      <c r="BG100" s="36">
        <v>0</v>
      </c>
      <c r="BH100" s="36">
        <v>0</v>
      </c>
      <c r="BI100" s="36">
        <v>0</v>
      </c>
    </row>
    <row r="101" spans="1:61" ht="15.75">
      <c r="A101" s="12" t="s">
        <v>75</v>
      </c>
      <c r="B101" s="11">
        <f aca="true" t="shared" si="98" ref="B101:AG101">B100*B99</f>
        <v>0</v>
      </c>
      <c r="C101" s="11">
        <f t="shared" si="98"/>
        <v>0</v>
      </c>
      <c r="D101" s="11">
        <f t="shared" si="98"/>
        <v>0</v>
      </c>
      <c r="E101" s="11">
        <f t="shared" si="98"/>
        <v>0</v>
      </c>
      <c r="F101" s="11">
        <f t="shared" si="98"/>
        <v>0</v>
      </c>
      <c r="G101" s="11">
        <f t="shared" si="98"/>
        <v>0</v>
      </c>
      <c r="H101" s="11">
        <f t="shared" si="98"/>
        <v>0</v>
      </c>
      <c r="I101" s="11">
        <f t="shared" si="98"/>
        <v>0</v>
      </c>
      <c r="J101" s="11">
        <f t="shared" si="98"/>
        <v>0</v>
      </c>
      <c r="K101" s="11">
        <f t="shared" si="98"/>
        <v>0</v>
      </c>
      <c r="L101" s="11">
        <f t="shared" si="98"/>
        <v>0</v>
      </c>
      <c r="M101" s="11">
        <f t="shared" si="98"/>
        <v>0</v>
      </c>
      <c r="N101" s="11">
        <f t="shared" si="98"/>
        <v>0</v>
      </c>
      <c r="O101" s="11">
        <f t="shared" si="98"/>
        <v>0</v>
      </c>
      <c r="P101" s="11">
        <f t="shared" si="98"/>
        <v>0</v>
      </c>
      <c r="Q101" s="11">
        <f t="shared" si="98"/>
        <v>0</v>
      </c>
      <c r="R101" s="11">
        <f t="shared" si="98"/>
        <v>0</v>
      </c>
      <c r="S101" s="11">
        <f t="shared" si="98"/>
        <v>0</v>
      </c>
      <c r="T101" s="11">
        <f t="shared" si="98"/>
        <v>0</v>
      </c>
      <c r="U101" s="11">
        <f t="shared" si="98"/>
        <v>0</v>
      </c>
      <c r="V101" s="11">
        <f t="shared" si="98"/>
        <v>0</v>
      </c>
      <c r="W101" s="11">
        <f t="shared" si="98"/>
        <v>0</v>
      </c>
      <c r="X101" s="11">
        <f t="shared" si="98"/>
        <v>0</v>
      </c>
      <c r="Y101" s="11">
        <f t="shared" si="98"/>
        <v>0</v>
      </c>
      <c r="Z101" s="11">
        <f t="shared" si="98"/>
        <v>0</v>
      </c>
      <c r="AA101" s="11">
        <f t="shared" si="98"/>
        <v>0</v>
      </c>
      <c r="AB101" s="11">
        <f t="shared" si="98"/>
        <v>0</v>
      </c>
      <c r="AC101" s="11">
        <f t="shared" si="98"/>
        <v>0</v>
      </c>
      <c r="AD101" s="11">
        <f t="shared" si="98"/>
        <v>0</v>
      </c>
      <c r="AE101" s="11">
        <f t="shared" si="98"/>
        <v>0</v>
      </c>
      <c r="AF101" s="11">
        <f t="shared" si="98"/>
        <v>0</v>
      </c>
      <c r="AG101" s="11">
        <f t="shared" si="98"/>
        <v>0</v>
      </c>
      <c r="AH101" s="11">
        <f aca="true" t="shared" si="99" ref="AH101:BM101">AH100*AH99</f>
        <v>0</v>
      </c>
      <c r="AI101" s="11">
        <f t="shared" si="99"/>
        <v>0</v>
      </c>
      <c r="AJ101" s="11">
        <f t="shared" si="99"/>
        <v>0</v>
      </c>
      <c r="AK101" s="11">
        <f t="shared" si="99"/>
        <v>0</v>
      </c>
      <c r="AL101" s="11">
        <f t="shared" si="99"/>
        <v>0</v>
      </c>
      <c r="AM101" s="11">
        <f t="shared" si="99"/>
        <v>0</v>
      </c>
      <c r="AN101" s="11">
        <f t="shared" si="99"/>
        <v>0</v>
      </c>
      <c r="AO101" s="11">
        <f t="shared" si="99"/>
        <v>0</v>
      </c>
      <c r="AP101" s="11">
        <f t="shared" si="99"/>
        <v>0</v>
      </c>
      <c r="AQ101" s="11">
        <f t="shared" si="99"/>
        <v>0</v>
      </c>
      <c r="AR101" s="11">
        <f t="shared" si="99"/>
        <v>0</v>
      </c>
      <c r="AS101" s="11">
        <f t="shared" si="99"/>
        <v>0</v>
      </c>
      <c r="AT101" s="11">
        <f t="shared" si="99"/>
        <v>0</v>
      </c>
      <c r="AU101" s="11">
        <f t="shared" si="99"/>
        <v>0</v>
      </c>
      <c r="AV101" s="11">
        <f t="shared" si="99"/>
        <v>0</v>
      </c>
      <c r="AW101" s="11">
        <f t="shared" si="99"/>
        <v>0</v>
      </c>
      <c r="AX101" s="11">
        <f t="shared" si="99"/>
        <v>0</v>
      </c>
      <c r="AY101" s="11">
        <f t="shared" si="99"/>
        <v>0</v>
      </c>
      <c r="AZ101" s="11">
        <f t="shared" si="99"/>
        <v>0</v>
      </c>
      <c r="BA101" s="11">
        <f t="shared" si="99"/>
        <v>0</v>
      </c>
      <c r="BB101" s="11">
        <f t="shared" si="99"/>
        <v>0</v>
      </c>
      <c r="BC101" s="11">
        <f t="shared" si="99"/>
        <v>0</v>
      </c>
      <c r="BD101" s="11">
        <f t="shared" si="99"/>
        <v>0</v>
      </c>
      <c r="BE101" s="11">
        <f t="shared" si="99"/>
        <v>0</v>
      </c>
      <c r="BF101" s="11">
        <f t="shared" si="99"/>
        <v>0</v>
      </c>
      <c r="BG101" s="11">
        <f t="shared" si="99"/>
        <v>0</v>
      </c>
      <c r="BH101" s="11">
        <f t="shared" si="99"/>
        <v>0</v>
      </c>
      <c r="BI101" s="11">
        <f t="shared" si="99"/>
        <v>0</v>
      </c>
    </row>
    <row r="102" spans="1:61" ht="15.75">
      <c r="A102" s="12" t="s">
        <v>76</v>
      </c>
      <c r="B102" s="36">
        <v>0</v>
      </c>
      <c r="C102" s="36">
        <v>0</v>
      </c>
      <c r="D102" s="36">
        <v>0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  <c r="AE102" s="36">
        <v>0</v>
      </c>
      <c r="AF102" s="36">
        <v>0</v>
      </c>
      <c r="AG102" s="36">
        <v>0</v>
      </c>
      <c r="AH102" s="36">
        <v>0</v>
      </c>
      <c r="AI102" s="36">
        <v>0</v>
      </c>
      <c r="AJ102" s="36">
        <v>0</v>
      </c>
      <c r="AK102" s="36">
        <v>0</v>
      </c>
      <c r="AL102" s="36">
        <v>0</v>
      </c>
      <c r="AM102" s="36">
        <v>0</v>
      </c>
      <c r="AN102" s="36">
        <v>0</v>
      </c>
      <c r="AO102" s="36">
        <v>0</v>
      </c>
      <c r="AP102" s="36">
        <v>0</v>
      </c>
      <c r="AQ102" s="36">
        <v>0</v>
      </c>
      <c r="AR102" s="36">
        <v>0</v>
      </c>
      <c r="AS102" s="36">
        <v>0</v>
      </c>
      <c r="AT102" s="36">
        <v>0</v>
      </c>
      <c r="AU102" s="36">
        <v>0</v>
      </c>
      <c r="AV102" s="36">
        <v>0</v>
      </c>
      <c r="AW102" s="36">
        <v>0</v>
      </c>
      <c r="AX102" s="36">
        <v>0</v>
      </c>
      <c r="AY102" s="36">
        <v>0</v>
      </c>
      <c r="AZ102" s="36">
        <v>0</v>
      </c>
      <c r="BA102" s="36">
        <v>0</v>
      </c>
      <c r="BB102" s="36">
        <v>0</v>
      </c>
      <c r="BC102" s="36">
        <v>0</v>
      </c>
      <c r="BD102" s="36">
        <v>0</v>
      </c>
      <c r="BE102" s="36">
        <v>0</v>
      </c>
      <c r="BF102" s="36">
        <v>0</v>
      </c>
      <c r="BG102" s="36">
        <v>0</v>
      </c>
      <c r="BH102" s="36">
        <v>0</v>
      </c>
      <c r="BI102" s="36">
        <v>0</v>
      </c>
    </row>
    <row r="103" spans="1:61" s="13" customFormat="1" ht="15.75">
      <c r="A103" s="13" t="s">
        <v>81</v>
      </c>
      <c r="B103" s="11">
        <f aca="true" t="shared" si="100" ref="B103:AG103">B102*B101</f>
        <v>0</v>
      </c>
      <c r="C103" s="11">
        <f t="shared" si="100"/>
        <v>0</v>
      </c>
      <c r="D103" s="11">
        <f t="shared" si="100"/>
        <v>0</v>
      </c>
      <c r="E103" s="11">
        <f t="shared" si="100"/>
        <v>0</v>
      </c>
      <c r="F103" s="11">
        <f t="shared" si="100"/>
        <v>0</v>
      </c>
      <c r="G103" s="11">
        <f t="shared" si="100"/>
        <v>0</v>
      </c>
      <c r="H103" s="11">
        <f t="shared" si="100"/>
        <v>0</v>
      </c>
      <c r="I103" s="11">
        <f t="shared" si="100"/>
        <v>0</v>
      </c>
      <c r="J103" s="11">
        <f t="shared" si="100"/>
        <v>0</v>
      </c>
      <c r="K103" s="11">
        <f t="shared" si="100"/>
        <v>0</v>
      </c>
      <c r="L103" s="11">
        <f t="shared" si="100"/>
        <v>0</v>
      </c>
      <c r="M103" s="11">
        <f t="shared" si="100"/>
        <v>0</v>
      </c>
      <c r="N103" s="11">
        <f t="shared" si="100"/>
        <v>0</v>
      </c>
      <c r="O103" s="11">
        <f t="shared" si="100"/>
        <v>0</v>
      </c>
      <c r="P103" s="11">
        <f t="shared" si="100"/>
        <v>0</v>
      </c>
      <c r="Q103" s="11">
        <f t="shared" si="100"/>
        <v>0</v>
      </c>
      <c r="R103" s="11">
        <f t="shared" si="100"/>
        <v>0</v>
      </c>
      <c r="S103" s="11">
        <f t="shared" si="100"/>
        <v>0</v>
      </c>
      <c r="T103" s="11">
        <f t="shared" si="100"/>
        <v>0</v>
      </c>
      <c r="U103" s="11">
        <f t="shared" si="100"/>
        <v>0</v>
      </c>
      <c r="V103" s="11">
        <f t="shared" si="100"/>
        <v>0</v>
      </c>
      <c r="W103" s="11">
        <f t="shared" si="100"/>
        <v>0</v>
      </c>
      <c r="X103" s="11">
        <f t="shared" si="100"/>
        <v>0</v>
      </c>
      <c r="Y103" s="11">
        <f t="shared" si="100"/>
        <v>0</v>
      </c>
      <c r="Z103" s="11">
        <f t="shared" si="100"/>
        <v>0</v>
      </c>
      <c r="AA103" s="11">
        <f t="shared" si="100"/>
        <v>0</v>
      </c>
      <c r="AB103" s="11">
        <f t="shared" si="100"/>
        <v>0</v>
      </c>
      <c r="AC103" s="11">
        <f t="shared" si="100"/>
        <v>0</v>
      </c>
      <c r="AD103" s="11">
        <f t="shared" si="100"/>
        <v>0</v>
      </c>
      <c r="AE103" s="11">
        <f t="shared" si="100"/>
        <v>0</v>
      </c>
      <c r="AF103" s="11">
        <f t="shared" si="100"/>
        <v>0</v>
      </c>
      <c r="AG103" s="11">
        <f t="shared" si="100"/>
        <v>0</v>
      </c>
      <c r="AH103" s="11">
        <f aca="true" t="shared" si="101" ref="AH103:BI103">AH102*AH101</f>
        <v>0</v>
      </c>
      <c r="AI103" s="11">
        <f t="shared" si="101"/>
        <v>0</v>
      </c>
      <c r="AJ103" s="11">
        <f t="shared" si="101"/>
        <v>0</v>
      </c>
      <c r="AK103" s="11">
        <f t="shared" si="101"/>
        <v>0</v>
      </c>
      <c r="AL103" s="11">
        <f t="shared" si="101"/>
        <v>0</v>
      </c>
      <c r="AM103" s="11">
        <f t="shared" si="101"/>
        <v>0</v>
      </c>
      <c r="AN103" s="11">
        <f t="shared" si="101"/>
        <v>0</v>
      </c>
      <c r="AO103" s="11">
        <f t="shared" si="101"/>
        <v>0</v>
      </c>
      <c r="AP103" s="11">
        <f t="shared" si="101"/>
        <v>0</v>
      </c>
      <c r="AQ103" s="11">
        <f t="shared" si="101"/>
        <v>0</v>
      </c>
      <c r="AR103" s="11">
        <f t="shared" si="101"/>
        <v>0</v>
      </c>
      <c r="AS103" s="11">
        <f t="shared" si="101"/>
        <v>0</v>
      </c>
      <c r="AT103" s="11">
        <f t="shared" si="101"/>
        <v>0</v>
      </c>
      <c r="AU103" s="11">
        <f t="shared" si="101"/>
        <v>0</v>
      </c>
      <c r="AV103" s="11">
        <f t="shared" si="101"/>
        <v>0</v>
      </c>
      <c r="AW103" s="11">
        <f t="shared" si="101"/>
        <v>0</v>
      </c>
      <c r="AX103" s="11">
        <f t="shared" si="101"/>
        <v>0</v>
      </c>
      <c r="AY103" s="11">
        <f t="shared" si="101"/>
        <v>0</v>
      </c>
      <c r="AZ103" s="11">
        <f t="shared" si="101"/>
        <v>0</v>
      </c>
      <c r="BA103" s="11">
        <f t="shared" si="101"/>
        <v>0</v>
      </c>
      <c r="BB103" s="11">
        <f t="shared" si="101"/>
        <v>0</v>
      </c>
      <c r="BC103" s="11">
        <f t="shared" si="101"/>
        <v>0</v>
      </c>
      <c r="BD103" s="11">
        <f t="shared" si="101"/>
        <v>0</v>
      </c>
      <c r="BE103" s="11">
        <f t="shared" si="101"/>
        <v>0</v>
      </c>
      <c r="BF103" s="11">
        <f t="shared" si="101"/>
        <v>0</v>
      </c>
      <c r="BG103" s="11">
        <f t="shared" si="101"/>
        <v>0</v>
      </c>
      <c r="BH103" s="11">
        <f t="shared" si="101"/>
        <v>0</v>
      </c>
      <c r="BI103" s="11">
        <f t="shared" si="101"/>
        <v>0</v>
      </c>
    </row>
    <row r="104" spans="1:61" ht="15.75">
      <c r="A104" s="12" t="s">
        <v>9</v>
      </c>
      <c r="B104" s="37">
        <v>0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7">
        <v>0</v>
      </c>
      <c r="T104" s="37">
        <v>0</v>
      </c>
      <c r="U104" s="37">
        <v>0</v>
      </c>
      <c r="V104" s="37">
        <v>0</v>
      </c>
      <c r="W104" s="37">
        <v>0</v>
      </c>
      <c r="X104" s="37">
        <v>0</v>
      </c>
      <c r="Y104" s="37">
        <v>0</v>
      </c>
      <c r="Z104" s="37">
        <v>0</v>
      </c>
      <c r="AA104" s="37">
        <v>0</v>
      </c>
      <c r="AB104" s="37">
        <v>0</v>
      </c>
      <c r="AC104" s="37">
        <v>0</v>
      </c>
      <c r="AD104" s="37">
        <v>0</v>
      </c>
      <c r="AE104" s="37">
        <v>0</v>
      </c>
      <c r="AF104" s="37">
        <v>0</v>
      </c>
      <c r="AG104" s="37">
        <v>0</v>
      </c>
      <c r="AH104" s="37">
        <v>0</v>
      </c>
      <c r="AI104" s="37">
        <v>0</v>
      </c>
      <c r="AJ104" s="37">
        <v>0</v>
      </c>
      <c r="AK104" s="37">
        <v>0</v>
      </c>
      <c r="AL104" s="37">
        <v>0</v>
      </c>
      <c r="AM104" s="37">
        <v>0</v>
      </c>
      <c r="AN104" s="37">
        <v>0</v>
      </c>
      <c r="AO104" s="37">
        <v>0</v>
      </c>
      <c r="AP104" s="37">
        <v>0</v>
      </c>
      <c r="AQ104" s="37">
        <v>0</v>
      </c>
      <c r="AR104" s="37">
        <v>0</v>
      </c>
      <c r="AS104" s="37">
        <v>0</v>
      </c>
      <c r="AT104" s="37">
        <v>0</v>
      </c>
      <c r="AU104" s="37">
        <v>0</v>
      </c>
      <c r="AV104" s="37">
        <v>0</v>
      </c>
      <c r="AW104" s="37">
        <v>0</v>
      </c>
      <c r="AX104" s="37">
        <v>0</v>
      </c>
      <c r="AY104" s="37">
        <v>0</v>
      </c>
      <c r="AZ104" s="37">
        <v>0</v>
      </c>
      <c r="BA104" s="37">
        <v>0</v>
      </c>
      <c r="BB104" s="37">
        <v>0</v>
      </c>
      <c r="BC104" s="37">
        <v>0</v>
      </c>
      <c r="BD104" s="37">
        <v>0</v>
      </c>
      <c r="BE104" s="37">
        <v>0</v>
      </c>
      <c r="BF104" s="37">
        <v>0</v>
      </c>
      <c r="BG104" s="37">
        <v>0</v>
      </c>
      <c r="BH104" s="37">
        <v>0</v>
      </c>
      <c r="BI104" s="37">
        <v>0</v>
      </c>
    </row>
    <row r="105" spans="1:61" s="13" customFormat="1" ht="15.75">
      <c r="A105" s="13" t="s">
        <v>151</v>
      </c>
      <c r="B105" s="40">
        <f>IF(B103,B104/B103,0)</f>
        <v>0</v>
      </c>
      <c r="C105" s="40">
        <f aca="true" t="shared" si="102" ref="C105:BI105">IF(C103,C104/C103,0)</f>
        <v>0</v>
      </c>
      <c r="D105" s="40">
        <f t="shared" si="102"/>
        <v>0</v>
      </c>
      <c r="E105" s="40">
        <f t="shared" si="102"/>
        <v>0</v>
      </c>
      <c r="F105" s="40">
        <f t="shared" si="102"/>
        <v>0</v>
      </c>
      <c r="G105" s="40">
        <f t="shared" si="102"/>
        <v>0</v>
      </c>
      <c r="H105" s="40">
        <f t="shared" si="102"/>
        <v>0</v>
      </c>
      <c r="I105" s="40">
        <f t="shared" si="102"/>
        <v>0</v>
      </c>
      <c r="J105" s="40">
        <f t="shared" si="102"/>
        <v>0</v>
      </c>
      <c r="K105" s="40">
        <f t="shared" si="102"/>
        <v>0</v>
      </c>
      <c r="L105" s="40">
        <f t="shared" si="102"/>
        <v>0</v>
      </c>
      <c r="M105" s="40">
        <f t="shared" si="102"/>
        <v>0</v>
      </c>
      <c r="N105" s="40">
        <f t="shared" si="102"/>
        <v>0</v>
      </c>
      <c r="O105" s="40">
        <f t="shared" si="102"/>
        <v>0</v>
      </c>
      <c r="P105" s="40">
        <f t="shared" si="102"/>
        <v>0</v>
      </c>
      <c r="Q105" s="40">
        <f t="shared" si="102"/>
        <v>0</v>
      </c>
      <c r="R105" s="40">
        <f t="shared" si="102"/>
        <v>0</v>
      </c>
      <c r="S105" s="40">
        <f t="shared" si="102"/>
        <v>0</v>
      </c>
      <c r="T105" s="40">
        <f t="shared" si="102"/>
        <v>0</v>
      </c>
      <c r="U105" s="40">
        <f t="shared" si="102"/>
        <v>0</v>
      </c>
      <c r="V105" s="40">
        <f t="shared" si="102"/>
        <v>0</v>
      </c>
      <c r="W105" s="40">
        <f t="shared" si="102"/>
        <v>0</v>
      </c>
      <c r="X105" s="40">
        <f t="shared" si="102"/>
        <v>0</v>
      </c>
      <c r="Y105" s="40">
        <f t="shared" si="102"/>
        <v>0</v>
      </c>
      <c r="Z105" s="40">
        <f t="shared" si="102"/>
        <v>0</v>
      </c>
      <c r="AA105" s="40">
        <f t="shared" si="102"/>
        <v>0</v>
      </c>
      <c r="AB105" s="40">
        <f t="shared" si="102"/>
        <v>0</v>
      </c>
      <c r="AC105" s="40">
        <f t="shared" si="102"/>
        <v>0</v>
      </c>
      <c r="AD105" s="40">
        <f t="shared" si="102"/>
        <v>0</v>
      </c>
      <c r="AE105" s="40">
        <f t="shared" si="102"/>
        <v>0</v>
      </c>
      <c r="AF105" s="40">
        <f t="shared" si="102"/>
        <v>0</v>
      </c>
      <c r="AG105" s="40">
        <f t="shared" si="102"/>
        <v>0</v>
      </c>
      <c r="AH105" s="40">
        <f t="shared" si="102"/>
        <v>0</v>
      </c>
      <c r="AI105" s="40">
        <f t="shared" si="102"/>
        <v>0</v>
      </c>
      <c r="AJ105" s="40">
        <f t="shared" si="102"/>
        <v>0</v>
      </c>
      <c r="AK105" s="40">
        <f t="shared" si="102"/>
        <v>0</v>
      </c>
      <c r="AL105" s="40">
        <f t="shared" si="102"/>
        <v>0</v>
      </c>
      <c r="AM105" s="40">
        <f t="shared" si="102"/>
        <v>0</v>
      </c>
      <c r="AN105" s="40">
        <f t="shared" si="102"/>
        <v>0</v>
      </c>
      <c r="AO105" s="40">
        <f t="shared" si="102"/>
        <v>0</v>
      </c>
      <c r="AP105" s="40">
        <f t="shared" si="102"/>
        <v>0</v>
      </c>
      <c r="AQ105" s="40">
        <f t="shared" si="102"/>
        <v>0</v>
      </c>
      <c r="AR105" s="40">
        <f t="shared" si="102"/>
        <v>0</v>
      </c>
      <c r="AS105" s="40">
        <f t="shared" si="102"/>
        <v>0</v>
      </c>
      <c r="AT105" s="40">
        <f t="shared" si="102"/>
        <v>0</v>
      </c>
      <c r="AU105" s="40">
        <f t="shared" si="102"/>
        <v>0</v>
      </c>
      <c r="AV105" s="40">
        <f t="shared" si="102"/>
        <v>0</v>
      </c>
      <c r="AW105" s="40">
        <f t="shared" si="102"/>
        <v>0</v>
      </c>
      <c r="AX105" s="40">
        <f t="shared" si="102"/>
        <v>0</v>
      </c>
      <c r="AY105" s="40">
        <f t="shared" si="102"/>
        <v>0</v>
      </c>
      <c r="AZ105" s="40">
        <f t="shared" si="102"/>
        <v>0</v>
      </c>
      <c r="BA105" s="40">
        <f t="shared" si="102"/>
        <v>0</v>
      </c>
      <c r="BB105" s="40">
        <f t="shared" si="102"/>
        <v>0</v>
      </c>
      <c r="BC105" s="40">
        <f t="shared" si="102"/>
        <v>0</v>
      </c>
      <c r="BD105" s="40">
        <f t="shared" si="102"/>
        <v>0</v>
      </c>
      <c r="BE105" s="40">
        <f t="shared" si="102"/>
        <v>0</v>
      </c>
      <c r="BF105" s="40">
        <f t="shared" si="102"/>
        <v>0</v>
      </c>
      <c r="BG105" s="40">
        <f t="shared" si="102"/>
        <v>0</v>
      </c>
      <c r="BH105" s="40">
        <f t="shared" si="102"/>
        <v>0</v>
      </c>
      <c r="BI105" s="40">
        <f t="shared" si="102"/>
        <v>0</v>
      </c>
    </row>
    <row r="107" spans="1:61" s="13" customFormat="1" ht="15.75">
      <c r="A107" s="13" t="s">
        <v>41</v>
      </c>
      <c r="B107" s="28">
        <f>+B49+B60+B72+B93+B103+B82</f>
        <v>74</v>
      </c>
      <c r="C107" s="28">
        <f aca="true" t="shared" si="103" ref="C107:BI107">+C49+C60+C72+C93+C103+C82</f>
        <v>108.970852</v>
      </c>
      <c r="D107" s="28">
        <f t="shared" si="103"/>
        <v>150.02245</v>
      </c>
      <c r="E107" s="28">
        <f t="shared" si="103"/>
        <v>221.13758700000002</v>
      </c>
      <c r="F107" s="28">
        <f t="shared" si="103"/>
        <v>155.827652</v>
      </c>
      <c r="G107" s="28">
        <f t="shared" si="103"/>
        <v>280.1713125</v>
      </c>
      <c r="H107" s="28">
        <f t="shared" si="103"/>
        <v>208.294365</v>
      </c>
      <c r="I107" s="28">
        <f t="shared" si="103"/>
        <v>326.342071</v>
      </c>
      <c r="J107" s="28">
        <f t="shared" si="103"/>
        <v>254.059072</v>
      </c>
      <c r="K107" s="28">
        <f t="shared" si="103"/>
        <v>494.8914955</v>
      </c>
      <c r="L107" s="28">
        <f t="shared" si="103"/>
        <v>372.101989</v>
      </c>
      <c r="M107" s="28">
        <f t="shared" si="103"/>
        <v>419.823703</v>
      </c>
      <c r="N107" s="28">
        <f t="shared" si="103"/>
        <v>0</v>
      </c>
      <c r="O107" s="28">
        <f t="shared" si="103"/>
        <v>0</v>
      </c>
      <c r="P107" s="28">
        <f t="shared" si="103"/>
        <v>0</v>
      </c>
      <c r="Q107" s="28">
        <f t="shared" si="103"/>
        <v>0</v>
      </c>
      <c r="R107" s="28">
        <f t="shared" si="103"/>
        <v>0</v>
      </c>
      <c r="S107" s="28">
        <f t="shared" si="103"/>
        <v>0</v>
      </c>
      <c r="T107" s="28">
        <f t="shared" si="103"/>
        <v>0</v>
      </c>
      <c r="U107" s="28">
        <f t="shared" si="103"/>
        <v>0</v>
      </c>
      <c r="V107" s="28">
        <f t="shared" si="103"/>
        <v>0</v>
      </c>
      <c r="W107" s="28">
        <f t="shared" si="103"/>
        <v>0</v>
      </c>
      <c r="X107" s="28">
        <f t="shared" si="103"/>
        <v>0</v>
      </c>
      <c r="Y107" s="28">
        <f t="shared" si="103"/>
        <v>0</v>
      </c>
      <c r="Z107" s="28">
        <f t="shared" si="103"/>
        <v>0</v>
      </c>
      <c r="AA107" s="28">
        <f t="shared" si="103"/>
        <v>0</v>
      </c>
      <c r="AB107" s="28">
        <f t="shared" si="103"/>
        <v>0</v>
      </c>
      <c r="AC107" s="28">
        <f t="shared" si="103"/>
        <v>0</v>
      </c>
      <c r="AD107" s="28">
        <f t="shared" si="103"/>
        <v>0</v>
      </c>
      <c r="AE107" s="28">
        <f t="shared" si="103"/>
        <v>0</v>
      </c>
      <c r="AF107" s="28">
        <f t="shared" si="103"/>
        <v>0</v>
      </c>
      <c r="AG107" s="28">
        <f t="shared" si="103"/>
        <v>0</v>
      </c>
      <c r="AH107" s="28">
        <f t="shared" si="103"/>
        <v>0</v>
      </c>
      <c r="AI107" s="28">
        <f t="shared" si="103"/>
        <v>0</v>
      </c>
      <c r="AJ107" s="28">
        <f t="shared" si="103"/>
        <v>0</v>
      </c>
      <c r="AK107" s="28">
        <f t="shared" si="103"/>
        <v>0</v>
      </c>
      <c r="AL107" s="28">
        <f t="shared" si="103"/>
        <v>0</v>
      </c>
      <c r="AM107" s="28">
        <f t="shared" si="103"/>
        <v>0</v>
      </c>
      <c r="AN107" s="28">
        <f t="shared" si="103"/>
        <v>0</v>
      </c>
      <c r="AO107" s="28">
        <f t="shared" si="103"/>
        <v>0</v>
      </c>
      <c r="AP107" s="28">
        <f t="shared" si="103"/>
        <v>0</v>
      </c>
      <c r="AQ107" s="28">
        <f t="shared" si="103"/>
        <v>0</v>
      </c>
      <c r="AR107" s="28">
        <f t="shared" si="103"/>
        <v>0</v>
      </c>
      <c r="AS107" s="28">
        <f t="shared" si="103"/>
        <v>0</v>
      </c>
      <c r="AT107" s="28">
        <f t="shared" si="103"/>
        <v>0</v>
      </c>
      <c r="AU107" s="28">
        <f t="shared" si="103"/>
        <v>0</v>
      </c>
      <c r="AV107" s="28">
        <f t="shared" si="103"/>
        <v>0</v>
      </c>
      <c r="AW107" s="28">
        <f t="shared" si="103"/>
        <v>0</v>
      </c>
      <c r="AX107" s="28">
        <f t="shared" si="103"/>
        <v>0</v>
      </c>
      <c r="AY107" s="28">
        <f t="shared" si="103"/>
        <v>0</v>
      </c>
      <c r="AZ107" s="28">
        <f t="shared" si="103"/>
        <v>0</v>
      </c>
      <c r="BA107" s="28">
        <f t="shared" si="103"/>
        <v>0</v>
      </c>
      <c r="BB107" s="28">
        <f t="shared" si="103"/>
        <v>0</v>
      </c>
      <c r="BC107" s="28">
        <f t="shared" si="103"/>
        <v>0</v>
      </c>
      <c r="BD107" s="28">
        <f t="shared" si="103"/>
        <v>0</v>
      </c>
      <c r="BE107" s="28">
        <f t="shared" si="103"/>
        <v>0</v>
      </c>
      <c r="BF107" s="28">
        <f t="shared" si="103"/>
        <v>0</v>
      </c>
      <c r="BG107" s="28">
        <f t="shared" si="103"/>
        <v>0</v>
      </c>
      <c r="BH107" s="28">
        <f t="shared" si="103"/>
        <v>0</v>
      </c>
      <c r="BI107" s="28">
        <f t="shared" si="103"/>
        <v>0</v>
      </c>
    </row>
    <row r="108" spans="1:61" s="13" customFormat="1" ht="15.75">
      <c r="A108" s="13" t="s">
        <v>122</v>
      </c>
      <c r="B108" s="43">
        <f>B50+B62+B74+B95+B104+B83</f>
        <v>7.83</v>
      </c>
      <c r="C108" s="43">
        <f aca="true" t="shared" si="104" ref="C108:BI108">C50+C62+C74+C95+C104+C83</f>
        <v>39.05</v>
      </c>
      <c r="D108" s="43">
        <f t="shared" si="104"/>
        <v>57.74</v>
      </c>
      <c r="E108" s="43">
        <f t="shared" si="104"/>
        <v>43.73</v>
      </c>
      <c r="F108" s="43">
        <f t="shared" si="104"/>
        <v>46.91</v>
      </c>
      <c r="G108" s="43">
        <f t="shared" si="104"/>
        <v>1623.3200000000002</v>
      </c>
      <c r="H108" s="43">
        <f t="shared" si="104"/>
        <v>53.48</v>
      </c>
      <c r="I108" s="43">
        <f t="shared" si="104"/>
        <v>114.39</v>
      </c>
      <c r="J108" s="43">
        <f t="shared" si="104"/>
        <v>89.46</v>
      </c>
      <c r="K108" s="43">
        <f t="shared" si="104"/>
        <v>140.49</v>
      </c>
      <c r="L108" s="43">
        <f t="shared" si="104"/>
        <v>15823.009999999998</v>
      </c>
      <c r="M108" s="43">
        <f t="shared" si="104"/>
        <v>1613.16</v>
      </c>
      <c r="N108" s="43">
        <f t="shared" si="104"/>
        <v>0</v>
      </c>
      <c r="O108" s="43">
        <f t="shared" si="104"/>
        <v>0</v>
      </c>
      <c r="P108" s="43">
        <f t="shared" si="104"/>
        <v>0</v>
      </c>
      <c r="Q108" s="43">
        <f t="shared" si="104"/>
        <v>0</v>
      </c>
      <c r="R108" s="43">
        <f t="shared" si="104"/>
        <v>0</v>
      </c>
      <c r="S108" s="43">
        <f t="shared" si="104"/>
        <v>0</v>
      </c>
      <c r="T108" s="43">
        <f t="shared" si="104"/>
        <v>0</v>
      </c>
      <c r="U108" s="43">
        <f t="shared" si="104"/>
        <v>0</v>
      </c>
      <c r="V108" s="43">
        <f t="shared" si="104"/>
        <v>0</v>
      </c>
      <c r="W108" s="43">
        <f t="shared" si="104"/>
        <v>0</v>
      </c>
      <c r="X108" s="43">
        <f t="shared" si="104"/>
        <v>0</v>
      </c>
      <c r="Y108" s="43">
        <f t="shared" si="104"/>
        <v>0</v>
      </c>
      <c r="Z108" s="43">
        <f t="shared" si="104"/>
        <v>0</v>
      </c>
      <c r="AA108" s="43">
        <f t="shared" si="104"/>
        <v>0</v>
      </c>
      <c r="AB108" s="43">
        <f t="shared" si="104"/>
        <v>0</v>
      </c>
      <c r="AC108" s="43">
        <f t="shared" si="104"/>
        <v>0</v>
      </c>
      <c r="AD108" s="43">
        <f t="shared" si="104"/>
        <v>0</v>
      </c>
      <c r="AE108" s="43">
        <f t="shared" si="104"/>
        <v>0</v>
      </c>
      <c r="AF108" s="43">
        <f t="shared" si="104"/>
        <v>0</v>
      </c>
      <c r="AG108" s="43">
        <f t="shared" si="104"/>
        <v>0</v>
      </c>
      <c r="AH108" s="43">
        <f t="shared" si="104"/>
        <v>0</v>
      </c>
      <c r="AI108" s="43">
        <f t="shared" si="104"/>
        <v>0</v>
      </c>
      <c r="AJ108" s="43">
        <f t="shared" si="104"/>
        <v>0</v>
      </c>
      <c r="AK108" s="43">
        <f t="shared" si="104"/>
        <v>0</v>
      </c>
      <c r="AL108" s="43">
        <f t="shared" si="104"/>
        <v>0</v>
      </c>
      <c r="AM108" s="43">
        <f t="shared" si="104"/>
        <v>0</v>
      </c>
      <c r="AN108" s="43">
        <f t="shared" si="104"/>
        <v>0</v>
      </c>
      <c r="AO108" s="43">
        <f t="shared" si="104"/>
        <v>0</v>
      </c>
      <c r="AP108" s="43">
        <f t="shared" si="104"/>
        <v>0</v>
      </c>
      <c r="AQ108" s="43">
        <f t="shared" si="104"/>
        <v>0</v>
      </c>
      <c r="AR108" s="43">
        <f t="shared" si="104"/>
        <v>0</v>
      </c>
      <c r="AS108" s="43">
        <f t="shared" si="104"/>
        <v>0</v>
      </c>
      <c r="AT108" s="43">
        <f t="shared" si="104"/>
        <v>0</v>
      </c>
      <c r="AU108" s="43">
        <f t="shared" si="104"/>
        <v>0</v>
      </c>
      <c r="AV108" s="43">
        <f t="shared" si="104"/>
        <v>0</v>
      </c>
      <c r="AW108" s="43">
        <f t="shared" si="104"/>
        <v>0</v>
      </c>
      <c r="AX108" s="43">
        <f t="shared" si="104"/>
        <v>0</v>
      </c>
      <c r="AY108" s="43">
        <f t="shared" si="104"/>
        <v>0</v>
      </c>
      <c r="AZ108" s="43">
        <f t="shared" si="104"/>
        <v>0</v>
      </c>
      <c r="BA108" s="43">
        <f t="shared" si="104"/>
        <v>0</v>
      </c>
      <c r="BB108" s="43">
        <f t="shared" si="104"/>
        <v>0</v>
      </c>
      <c r="BC108" s="43">
        <f t="shared" si="104"/>
        <v>0</v>
      </c>
      <c r="BD108" s="43">
        <f t="shared" si="104"/>
        <v>0</v>
      </c>
      <c r="BE108" s="43">
        <f t="shared" si="104"/>
        <v>0</v>
      </c>
      <c r="BF108" s="43">
        <f t="shared" si="104"/>
        <v>0</v>
      </c>
      <c r="BG108" s="43">
        <f t="shared" si="104"/>
        <v>0</v>
      </c>
      <c r="BH108" s="43">
        <f t="shared" si="104"/>
        <v>0</v>
      </c>
      <c r="BI108" s="43">
        <f t="shared" si="104"/>
        <v>0</v>
      </c>
    </row>
    <row r="109" spans="1:61" s="44" customFormat="1" ht="15.75">
      <c r="A109" s="44" t="s">
        <v>80</v>
      </c>
      <c r="B109" s="45">
        <f>IF(B107,B108/B107,0)</f>
        <v>0.10581081081081081</v>
      </c>
      <c r="C109" s="45">
        <f aca="true" t="shared" si="105" ref="C109:M109">IF(C107,C108/C107,0)</f>
        <v>0.358352708850987</v>
      </c>
      <c r="D109" s="45">
        <f t="shared" si="105"/>
        <v>0.3848757302657036</v>
      </c>
      <c r="E109" s="45">
        <f t="shared" si="105"/>
        <v>0.19775019069915054</v>
      </c>
      <c r="F109" s="45">
        <f t="shared" si="105"/>
        <v>0.30103771312680755</v>
      </c>
      <c r="G109" s="45">
        <f t="shared" si="105"/>
        <v>5.794026467288653</v>
      </c>
      <c r="H109" s="45">
        <f t="shared" si="105"/>
        <v>0.25675202495276334</v>
      </c>
      <c r="I109" s="45">
        <f t="shared" si="105"/>
        <v>0.35052176892019543</v>
      </c>
      <c r="J109" s="45">
        <f t="shared" si="105"/>
        <v>0.3521228322836667</v>
      </c>
      <c r="K109" s="45">
        <f t="shared" si="105"/>
        <v>0.2838804086905147</v>
      </c>
      <c r="L109" s="45">
        <f t="shared" si="105"/>
        <v>42.523314757126975</v>
      </c>
      <c r="M109" s="45">
        <f t="shared" si="105"/>
        <v>3.84247003795305</v>
      </c>
      <c r="N109" s="45">
        <f aca="true" t="shared" si="106" ref="N109:AK109">IF(N107,N108/N107,0)</f>
        <v>0</v>
      </c>
      <c r="O109" s="45">
        <f t="shared" si="106"/>
        <v>0</v>
      </c>
      <c r="P109" s="45">
        <f t="shared" si="106"/>
        <v>0</v>
      </c>
      <c r="Q109" s="45">
        <f t="shared" si="106"/>
        <v>0</v>
      </c>
      <c r="R109" s="45">
        <f t="shared" si="106"/>
        <v>0</v>
      </c>
      <c r="S109" s="45">
        <f t="shared" si="106"/>
        <v>0</v>
      </c>
      <c r="T109" s="45">
        <f t="shared" si="106"/>
        <v>0</v>
      </c>
      <c r="U109" s="45">
        <f t="shared" si="106"/>
        <v>0</v>
      </c>
      <c r="V109" s="45">
        <f t="shared" si="106"/>
        <v>0</v>
      </c>
      <c r="W109" s="45">
        <f t="shared" si="106"/>
        <v>0</v>
      </c>
      <c r="X109" s="45">
        <f t="shared" si="106"/>
        <v>0</v>
      </c>
      <c r="Y109" s="45">
        <f t="shared" si="106"/>
        <v>0</v>
      </c>
      <c r="Z109" s="45">
        <f t="shared" si="106"/>
        <v>0</v>
      </c>
      <c r="AA109" s="45">
        <f t="shared" si="106"/>
        <v>0</v>
      </c>
      <c r="AB109" s="45">
        <f t="shared" si="106"/>
        <v>0</v>
      </c>
      <c r="AC109" s="45">
        <f t="shared" si="106"/>
        <v>0</v>
      </c>
      <c r="AD109" s="45">
        <f t="shared" si="106"/>
        <v>0</v>
      </c>
      <c r="AE109" s="45">
        <f t="shared" si="106"/>
        <v>0</v>
      </c>
      <c r="AF109" s="45">
        <f t="shared" si="106"/>
        <v>0</v>
      </c>
      <c r="AG109" s="45">
        <f t="shared" si="106"/>
        <v>0</v>
      </c>
      <c r="AH109" s="45">
        <f t="shared" si="106"/>
        <v>0</v>
      </c>
      <c r="AI109" s="45">
        <f t="shared" si="106"/>
        <v>0</v>
      </c>
      <c r="AJ109" s="45">
        <f t="shared" si="106"/>
        <v>0</v>
      </c>
      <c r="AK109" s="45">
        <f t="shared" si="106"/>
        <v>0</v>
      </c>
      <c r="AL109" s="45">
        <f aca="true" t="shared" si="107" ref="AL109:BI109">IF(AL107,AL108/AL107,0)</f>
        <v>0</v>
      </c>
      <c r="AM109" s="45">
        <f t="shared" si="107"/>
        <v>0</v>
      </c>
      <c r="AN109" s="45">
        <f t="shared" si="107"/>
        <v>0</v>
      </c>
      <c r="AO109" s="45">
        <f t="shared" si="107"/>
        <v>0</v>
      </c>
      <c r="AP109" s="45">
        <f t="shared" si="107"/>
        <v>0</v>
      </c>
      <c r="AQ109" s="45">
        <f t="shared" si="107"/>
        <v>0</v>
      </c>
      <c r="AR109" s="45">
        <f t="shared" si="107"/>
        <v>0</v>
      </c>
      <c r="AS109" s="45">
        <f t="shared" si="107"/>
        <v>0</v>
      </c>
      <c r="AT109" s="45">
        <f t="shared" si="107"/>
        <v>0</v>
      </c>
      <c r="AU109" s="45">
        <f t="shared" si="107"/>
        <v>0</v>
      </c>
      <c r="AV109" s="45">
        <f t="shared" si="107"/>
        <v>0</v>
      </c>
      <c r="AW109" s="45">
        <f t="shared" si="107"/>
        <v>0</v>
      </c>
      <c r="AX109" s="45">
        <f t="shared" si="107"/>
        <v>0</v>
      </c>
      <c r="AY109" s="45">
        <f t="shared" si="107"/>
        <v>0</v>
      </c>
      <c r="AZ109" s="45">
        <f t="shared" si="107"/>
        <v>0</v>
      </c>
      <c r="BA109" s="45">
        <f t="shared" si="107"/>
        <v>0</v>
      </c>
      <c r="BB109" s="45">
        <f t="shared" si="107"/>
        <v>0</v>
      </c>
      <c r="BC109" s="45">
        <f t="shared" si="107"/>
        <v>0</v>
      </c>
      <c r="BD109" s="45">
        <f t="shared" si="107"/>
        <v>0</v>
      </c>
      <c r="BE109" s="45">
        <f t="shared" si="107"/>
        <v>0</v>
      </c>
      <c r="BF109" s="45">
        <f t="shared" si="107"/>
        <v>0</v>
      </c>
      <c r="BG109" s="45">
        <f t="shared" si="107"/>
        <v>0</v>
      </c>
      <c r="BH109" s="45">
        <f t="shared" si="107"/>
        <v>0</v>
      </c>
      <c r="BI109" s="45">
        <f t="shared" si="107"/>
        <v>0</v>
      </c>
    </row>
    <row r="111" spans="1:61" s="13" customFormat="1" ht="15.75">
      <c r="A111" s="13" t="s">
        <v>23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</row>
    <row r="113" ht="15.75">
      <c r="A113" s="13" t="s">
        <v>21</v>
      </c>
    </row>
    <row r="114" spans="1:61" ht="15.75">
      <c r="A114" s="12" t="s">
        <v>81</v>
      </c>
      <c r="B114" s="11">
        <f aca="true" t="shared" si="108" ref="B114:M114">B49</f>
        <v>73</v>
      </c>
      <c r="C114" s="11">
        <f t="shared" si="108"/>
        <v>104</v>
      </c>
      <c r="D114" s="11">
        <f t="shared" si="108"/>
        <v>149</v>
      </c>
      <c r="E114" s="11">
        <f t="shared" si="108"/>
        <v>216.00000000000003</v>
      </c>
      <c r="F114" s="11">
        <f t="shared" si="108"/>
        <v>149</v>
      </c>
      <c r="G114" s="11">
        <f t="shared" si="108"/>
        <v>272</v>
      </c>
      <c r="H114" s="11">
        <f t="shared" si="108"/>
        <v>201</v>
      </c>
      <c r="I114" s="11">
        <f t="shared" si="108"/>
        <v>307</v>
      </c>
      <c r="J114" s="11">
        <f t="shared" si="108"/>
        <v>241</v>
      </c>
      <c r="K114" s="11">
        <f t="shared" si="108"/>
        <v>473</v>
      </c>
      <c r="L114" s="11">
        <f t="shared" si="108"/>
        <v>216</v>
      </c>
      <c r="M114" s="11">
        <f t="shared" si="108"/>
        <v>333</v>
      </c>
      <c r="N114" s="11">
        <f aca="true" t="shared" si="109" ref="N114:BI114">N49</f>
        <v>0</v>
      </c>
      <c r="O114" s="11">
        <f t="shared" si="109"/>
        <v>0</v>
      </c>
      <c r="P114" s="11">
        <f t="shared" si="109"/>
        <v>0</v>
      </c>
      <c r="Q114" s="11">
        <f t="shared" si="109"/>
        <v>0</v>
      </c>
      <c r="R114" s="11">
        <f t="shared" si="109"/>
        <v>0</v>
      </c>
      <c r="S114" s="11">
        <f t="shared" si="109"/>
        <v>0</v>
      </c>
      <c r="T114" s="11">
        <f t="shared" si="109"/>
        <v>0</v>
      </c>
      <c r="U114" s="11">
        <f t="shared" si="109"/>
        <v>0</v>
      </c>
      <c r="V114" s="11">
        <f t="shared" si="109"/>
        <v>0</v>
      </c>
      <c r="W114" s="11">
        <f t="shared" si="109"/>
        <v>0</v>
      </c>
      <c r="X114" s="11">
        <f t="shared" si="109"/>
        <v>0</v>
      </c>
      <c r="Y114" s="11">
        <f t="shared" si="109"/>
        <v>0</v>
      </c>
      <c r="Z114" s="11">
        <f t="shared" si="109"/>
        <v>0</v>
      </c>
      <c r="AA114" s="11">
        <f t="shared" si="109"/>
        <v>0</v>
      </c>
      <c r="AB114" s="11">
        <f t="shared" si="109"/>
        <v>0</v>
      </c>
      <c r="AC114" s="11">
        <f t="shared" si="109"/>
        <v>0</v>
      </c>
      <c r="AD114" s="11">
        <f t="shared" si="109"/>
        <v>0</v>
      </c>
      <c r="AE114" s="11">
        <f t="shared" si="109"/>
        <v>0</v>
      </c>
      <c r="AF114" s="11">
        <f t="shared" si="109"/>
        <v>0</v>
      </c>
      <c r="AG114" s="11">
        <f t="shared" si="109"/>
        <v>0</v>
      </c>
      <c r="AH114" s="11">
        <f t="shared" si="109"/>
        <v>0</v>
      </c>
      <c r="AI114" s="11">
        <f t="shared" si="109"/>
        <v>0</v>
      </c>
      <c r="AJ114" s="11">
        <f t="shared" si="109"/>
        <v>0</v>
      </c>
      <c r="AK114" s="11">
        <f t="shared" si="109"/>
        <v>0</v>
      </c>
      <c r="AL114" s="11">
        <f t="shared" si="109"/>
        <v>0</v>
      </c>
      <c r="AM114" s="11">
        <f t="shared" si="109"/>
        <v>0</v>
      </c>
      <c r="AN114" s="11">
        <f t="shared" si="109"/>
        <v>0</v>
      </c>
      <c r="AO114" s="11">
        <f t="shared" si="109"/>
        <v>0</v>
      </c>
      <c r="AP114" s="11">
        <f t="shared" si="109"/>
        <v>0</v>
      </c>
      <c r="AQ114" s="11">
        <f t="shared" si="109"/>
        <v>0</v>
      </c>
      <c r="AR114" s="11">
        <f t="shared" si="109"/>
        <v>0</v>
      </c>
      <c r="AS114" s="11">
        <f t="shared" si="109"/>
        <v>0</v>
      </c>
      <c r="AT114" s="11">
        <f t="shared" si="109"/>
        <v>0</v>
      </c>
      <c r="AU114" s="11">
        <f t="shared" si="109"/>
        <v>0</v>
      </c>
      <c r="AV114" s="11">
        <f t="shared" si="109"/>
        <v>0</v>
      </c>
      <c r="AW114" s="11">
        <f t="shared" si="109"/>
        <v>0</v>
      </c>
      <c r="AX114" s="11">
        <f t="shared" si="109"/>
        <v>0</v>
      </c>
      <c r="AY114" s="11">
        <f t="shared" si="109"/>
        <v>0</v>
      </c>
      <c r="AZ114" s="11">
        <f t="shared" si="109"/>
        <v>0</v>
      </c>
      <c r="BA114" s="11">
        <f t="shared" si="109"/>
        <v>0</v>
      </c>
      <c r="BB114" s="11">
        <f t="shared" si="109"/>
        <v>0</v>
      </c>
      <c r="BC114" s="11">
        <f t="shared" si="109"/>
        <v>0</v>
      </c>
      <c r="BD114" s="11">
        <f t="shared" si="109"/>
        <v>0</v>
      </c>
      <c r="BE114" s="11">
        <f t="shared" si="109"/>
        <v>0</v>
      </c>
      <c r="BF114" s="11">
        <f t="shared" si="109"/>
        <v>0</v>
      </c>
      <c r="BG114" s="11">
        <f t="shared" si="109"/>
        <v>0</v>
      </c>
      <c r="BH114" s="11">
        <f t="shared" si="109"/>
        <v>0</v>
      </c>
      <c r="BI114" s="11">
        <f t="shared" si="109"/>
        <v>0</v>
      </c>
    </row>
    <row r="115" spans="1:61" ht="15.75">
      <c r="A115" s="12" t="s">
        <v>39</v>
      </c>
      <c r="B115" s="36">
        <v>0.1643835616438356</v>
      </c>
      <c r="C115" s="36">
        <v>0.08653846153846154</v>
      </c>
      <c r="D115" s="36">
        <v>0.10738255033557047</v>
      </c>
      <c r="E115" s="36">
        <v>0.12962962962962962</v>
      </c>
      <c r="F115" s="36">
        <v>0.08053691275167785</v>
      </c>
      <c r="G115" s="36">
        <v>0.051470588235294115</v>
      </c>
      <c r="H115" s="36">
        <v>0.09950248756218906</v>
      </c>
      <c r="I115" s="36">
        <v>0.05211726384364821</v>
      </c>
      <c r="J115" s="36">
        <v>0.03734439834024896</v>
      </c>
      <c r="K115" s="36">
        <v>0.042283298097251586</v>
      </c>
      <c r="L115" s="36">
        <v>0.0787037037037037</v>
      </c>
      <c r="M115" s="36">
        <v>0.03903903903903904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U115" s="36">
        <v>0</v>
      </c>
      <c r="V115" s="36">
        <v>0</v>
      </c>
      <c r="W115" s="36">
        <v>0</v>
      </c>
      <c r="X115" s="36">
        <v>0</v>
      </c>
      <c r="Y115" s="36">
        <v>0</v>
      </c>
      <c r="Z115" s="36">
        <v>0</v>
      </c>
      <c r="AA115" s="36">
        <v>0</v>
      </c>
      <c r="AB115" s="36">
        <v>0</v>
      </c>
      <c r="AC115" s="36">
        <v>0</v>
      </c>
      <c r="AD115" s="36">
        <v>0</v>
      </c>
      <c r="AE115" s="36">
        <v>0</v>
      </c>
      <c r="AF115" s="36">
        <v>0</v>
      </c>
      <c r="AG115" s="36">
        <v>0</v>
      </c>
      <c r="AH115" s="36">
        <v>0</v>
      </c>
      <c r="AI115" s="36">
        <v>0</v>
      </c>
      <c r="AJ115" s="36">
        <v>0</v>
      </c>
      <c r="AK115" s="36">
        <v>0</v>
      </c>
      <c r="AL115" s="36">
        <v>0</v>
      </c>
      <c r="AM115" s="36">
        <v>0</v>
      </c>
      <c r="AN115" s="36">
        <v>0</v>
      </c>
      <c r="AO115" s="36">
        <v>0</v>
      </c>
      <c r="AP115" s="36">
        <v>0</v>
      </c>
      <c r="AQ115" s="36">
        <v>0</v>
      </c>
      <c r="AR115" s="36">
        <v>0</v>
      </c>
      <c r="AS115" s="36">
        <v>0</v>
      </c>
      <c r="AT115" s="36">
        <v>0</v>
      </c>
      <c r="AU115" s="36">
        <v>0</v>
      </c>
      <c r="AV115" s="36">
        <v>0</v>
      </c>
      <c r="AW115" s="36">
        <v>0</v>
      </c>
      <c r="AX115" s="36">
        <v>0</v>
      </c>
      <c r="AY115" s="36">
        <v>0</v>
      </c>
      <c r="AZ115" s="36">
        <v>0</v>
      </c>
      <c r="BA115" s="36">
        <v>0</v>
      </c>
      <c r="BB115" s="36">
        <v>0</v>
      </c>
      <c r="BC115" s="36">
        <v>0</v>
      </c>
      <c r="BD115" s="36">
        <v>0</v>
      </c>
      <c r="BE115" s="36">
        <v>0</v>
      </c>
      <c r="BF115" s="36">
        <v>0</v>
      </c>
      <c r="BG115" s="36">
        <v>0</v>
      </c>
      <c r="BH115" s="36">
        <v>0</v>
      </c>
      <c r="BI115" s="36">
        <v>0</v>
      </c>
    </row>
    <row r="116" spans="1:61" ht="15.75">
      <c r="A116" s="12" t="s">
        <v>138</v>
      </c>
      <c r="B116" s="11">
        <f>+B115*B114</f>
        <v>12</v>
      </c>
      <c r="C116" s="11">
        <f aca="true" t="shared" si="110" ref="C116:BI116">+C115*C114</f>
        <v>9</v>
      </c>
      <c r="D116" s="11">
        <f t="shared" si="110"/>
        <v>16</v>
      </c>
      <c r="E116" s="11">
        <f t="shared" si="110"/>
        <v>28.000000000000004</v>
      </c>
      <c r="F116" s="11">
        <f t="shared" si="110"/>
        <v>12</v>
      </c>
      <c r="G116" s="11">
        <f t="shared" si="110"/>
        <v>14</v>
      </c>
      <c r="H116" s="11">
        <f t="shared" si="110"/>
        <v>20</v>
      </c>
      <c r="I116" s="11">
        <f t="shared" si="110"/>
        <v>16</v>
      </c>
      <c r="J116" s="11">
        <f t="shared" si="110"/>
        <v>9</v>
      </c>
      <c r="K116" s="11">
        <f t="shared" si="110"/>
        <v>20</v>
      </c>
      <c r="L116" s="11">
        <f t="shared" si="110"/>
        <v>17</v>
      </c>
      <c r="M116" s="11">
        <f t="shared" si="110"/>
        <v>13</v>
      </c>
      <c r="N116" s="11">
        <f t="shared" si="110"/>
        <v>0</v>
      </c>
      <c r="O116" s="11">
        <f t="shared" si="110"/>
        <v>0</v>
      </c>
      <c r="P116" s="11">
        <f t="shared" si="110"/>
        <v>0</v>
      </c>
      <c r="Q116" s="11">
        <f t="shared" si="110"/>
        <v>0</v>
      </c>
      <c r="R116" s="11">
        <f t="shared" si="110"/>
        <v>0</v>
      </c>
      <c r="S116" s="11">
        <f t="shared" si="110"/>
        <v>0</v>
      </c>
      <c r="T116" s="11">
        <f t="shared" si="110"/>
        <v>0</v>
      </c>
      <c r="U116" s="11">
        <f t="shared" si="110"/>
        <v>0</v>
      </c>
      <c r="V116" s="11">
        <f t="shared" si="110"/>
        <v>0</v>
      </c>
      <c r="W116" s="11">
        <f t="shared" si="110"/>
        <v>0</v>
      </c>
      <c r="X116" s="11">
        <f t="shared" si="110"/>
        <v>0</v>
      </c>
      <c r="Y116" s="11">
        <f t="shared" si="110"/>
        <v>0</v>
      </c>
      <c r="Z116" s="11">
        <f t="shared" si="110"/>
        <v>0</v>
      </c>
      <c r="AA116" s="11">
        <f t="shared" si="110"/>
        <v>0</v>
      </c>
      <c r="AB116" s="11">
        <f t="shared" si="110"/>
        <v>0</v>
      </c>
      <c r="AC116" s="11">
        <f t="shared" si="110"/>
        <v>0</v>
      </c>
      <c r="AD116" s="11">
        <f t="shared" si="110"/>
        <v>0</v>
      </c>
      <c r="AE116" s="11">
        <f t="shared" si="110"/>
        <v>0</v>
      </c>
      <c r="AF116" s="11">
        <f t="shared" si="110"/>
        <v>0</v>
      </c>
      <c r="AG116" s="11">
        <f t="shared" si="110"/>
        <v>0</v>
      </c>
      <c r="AH116" s="11">
        <f t="shared" si="110"/>
        <v>0</v>
      </c>
      <c r="AI116" s="11">
        <f t="shared" si="110"/>
        <v>0</v>
      </c>
      <c r="AJ116" s="11">
        <f t="shared" si="110"/>
        <v>0</v>
      </c>
      <c r="AK116" s="11">
        <f t="shared" si="110"/>
        <v>0</v>
      </c>
      <c r="AL116" s="11">
        <f t="shared" si="110"/>
        <v>0</v>
      </c>
      <c r="AM116" s="11">
        <f t="shared" si="110"/>
        <v>0</v>
      </c>
      <c r="AN116" s="11">
        <f t="shared" si="110"/>
        <v>0</v>
      </c>
      <c r="AO116" s="11">
        <f t="shared" si="110"/>
        <v>0</v>
      </c>
      <c r="AP116" s="11">
        <f t="shared" si="110"/>
        <v>0</v>
      </c>
      <c r="AQ116" s="11">
        <f t="shared" si="110"/>
        <v>0</v>
      </c>
      <c r="AR116" s="11">
        <f t="shared" si="110"/>
        <v>0</v>
      </c>
      <c r="AS116" s="11">
        <f t="shared" si="110"/>
        <v>0</v>
      </c>
      <c r="AT116" s="11">
        <f t="shared" si="110"/>
        <v>0</v>
      </c>
      <c r="AU116" s="11">
        <f t="shared" si="110"/>
        <v>0</v>
      </c>
      <c r="AV116" s="11">
        <f t="shared" si="110"/>
        <v>0</v>
      </c>
      <c r="AW116" s="11">
        <f t="shared" si="110"/>
        <v>0</v>
      </c>
      <c r="AX116" s="11">
        <f t="shared" si="110"/>
        <v>0</v>
      </c>
      <c r="AY116" s="11">
        <f t="shared" si="110"/>
        <v>0</v>
      </c>
      <c r="AZ116" s="11">
        <f t="shared" si="110"/>
        <v>0</v>
      </c>
      <c r="BA116" s="11">
        <f t="shared" si="110"/>
        <v>0</v>
      </c>
      <c r="BB116" s="11">
        <f t="shared" si="110"/>
        <v>0</v>
      </c>
      <c r="BC116" s="11">
        <f t="shared" si="110"/>
        <v>0</v>
      </c>
      <c r="BD116" s="11">
        <f t="shared" si="110"/>
        <v>0</v>
      </c>
      <c r="BE116" s="11">
        <f t="shared" si="110"/>
        <v>0</v>
      </c>
      <c r="BF116" s="11">
        <f t="shared" si="110"/>
        <v>0</v>
      </c>
      <c r="BG116" s="11">
        <f t="shared" si="110"/>
        <v>0</v>
      </c>
      <c r="BH116" s="11">
        <f t="shared" si="110"/>
        <v>0</v>
      </c>
      <c r="BI116" s="11">
        <f t="shared" si="110"/>
        <v>0</v>
      </c>
    </row>
    <row r="117" spans="1:61" ht="15.75">
      <c r="A117" s="12" t="s">
        <v>65</v>
      </c>
      <c r="B117" s="36">
        <v>1</v>
      </c>
      <c r="C117" s="36">
        <v>1</v>
      </c>
      <c r="D117" s="36">
        <v>1</v>
      </c>
      <c r="E117" s="36">
        <v>1</v>
      </c>
      <c r="F117" s="36">
        <v>1</v>
      </c>
      <c r="G117" s="36">
        <v>1</v>
      </c>
      <c r="H117" s="36">
        <v>1</v>
      </c>
      <c r="I117" s="36">
        <v>1</v>
      </c>
      <c r="J117" s="36">
        <v>1</v>
      </c>
      <c r="K117" s="36">
        <v>1</v>
      </c>
      <c r="L117" s="36">
        <v>1</v>
      </c>
      <c r="M117" s="36">
        <v>1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 s="36">
        <v>0</v>
      </c>
      <c r="V117" s="36">
        <v>0</v>
      </c>
      <c r="W117" s="36">
        <v>0</v>
      </c>
      <c r="X117" s="36">
        <v>0</v>
      </c>
      <c r="Y117" s="36">
        <v>0</v>
      </c>
      <c r="Z117" s="36">
        <v>0</v>
      </c>
      <c r="AA117" s="36">
        <v>0</v>
      </c>
      <c r="AB117" s="36">
        <v>0</v>
      </c>
      <c r="AC117" s="36">
        <v>0</v>
      </c>
      <c r="AD117" s="36">
        <v>0</v>
      </c>
      <c r="AE117" s="36">
        <v>0</v>
      </c>
      <c r="AF117" s="36">
        <v>0</v>
      </c>
      <c r="AG117" s="36">
        <v>0</v>
      </c>
      <c r="AH117" s="36">
        <v>0</v>
      </c>
      <c r="AI117" s="36">
        <v>0</v>
      </c>
      <c r="AJ117" s="36">
        <v>0</v>
      </c>
      <c r="AK117" s="36">
        <v>0</v>
      </c>
      <c r="AL117" s="36">
        <v>0</v>
      </c>
      <c r="AM117" s="36">
        <v>0</v>
      </c>
      <c r="AN117" s="36">
        <v>0</v>
      </c>
      <c r="AO117" s="36">
        <v>0</v>
      </c>
      <c r="AP117" s="36">
        <v>0</v>
      </c>
      <c r="AQ117" s="36">
        <v>0</v>
      </c>
      <c r="AR117" s="36">
        <v>0</v>
      </c>
      <c r="AS117" s="36">
        <v>0</v>
      </c>
      <c r="AT117" s="36">
        <v>0</v>
      </c>
      <c r="AU117" s="36">
        <v>0</v>
      </c>
      <c r="AV117" s="36">
        <v>0</v>
      </c>
      <c r="AW117" s="36">
        <v>0</v>
      </c>
      <c r="AX117" s="36">
        <v>0</v>
      </c>
      <c r="AY117" s="36">
        <v>0</v>
      </c>
      <c r="AZ117" s="36">
        <v>0</v>
      </c>
      <c r="BA117" s="36">
        <v>0</v>
      </c>
      <c r="BB117" s="36">
        <v>0</v>
      </c>
      <c r="BC117" s="36">
        <v>0</v>
      </c>
      <c r="BD117" s="36">
        <v>0</v>
      </c>
      <c r="BE117" s="36">
        <v>0</v>
      </c>
      <c r="BF117" s="36">
        <v>0</v>
      </c>
      <c r="BG117" s="36">
        <v>0</v>
      </c>
      <c r="BH117" s="36">
        <v>0</v>
      </c>
      <c r="BI117" s="36">
        <v>0</v>
      </c>
    </row>
    <row r="118" spans="1:61" ht="15.75">
      <c r="A118" s="12" t="s">
        <v>162</v>
      </c>
      <c r="B118" s="11">
        <f aca="true" t="shared" si="111" ref="B118:AG118">B116*B117</f>
        <v>12</v>
      </c>
      <c r="C118" s="11">
        <f t="shared" si="111"/>
        <v>9</v>
      </c>
      <c r="D118" s="11">
        <f t="shared" si="111"/>
        <v>16</v>
      </c>
      <c r="E118" s="11">
        <f t="shared" si="111"/>
        <v>28.000000000000004</v>
      </c>
      <c r="F118" s="11">
        <f t="shared" si="111"/>
        <v>12</v>
      </c>
      <c r="G118" s="11">
        <f t="shared" si="111"/>
        <v>14</v>
      </c>
      <c r="H118" s="11">
        <f t="shared" si="111"/>
        <v>20</v>
      </c>
      <c r="I118" s="11">
        <f t="shared" si="111"/>
        <v>16</v>
      </c>
      <c r="J118" s="11">
        <f t="shared" si="111"/>
        <v>9</v>
      </c>
      <c r="K118" s="11">
        <f t="shared" si="111"/>
        <v>20</v>
      </c>
      <c r="L118" s="11">
        <f t="shared" si="111"/>
        <v>17</v>
      </c>
      <c r="M118" s="11">
        <f t="shared" si="111"/>
        <v>13</v>
      </c>
      <c r="N118" s="11">
        <f t="shared" si="111"/>
        <v>0</v>
      </c>
      <c r="O118" s="11">
        <f t="shared" si="111"/>
        <v>0</v>
      </c>
      <c r="P118" s="11">
        <f t="shared" si="111"/>
        <v>0</v>
      </c>
      <c r="Q118" s="11">
        <f t="shared" si="111"/>
        <v>0</v>
      </c>
      <c r="R118" s="11">
        <f t="shared" si="111"/>
        <v>0</v>
      </c>
      <c r="S118" s="11">
        <f t="shared" si="111"/>
        <v>0</v>
      </c>
      <c r="T118" s="11">
        <f t="shared" si="111"/>
        <v>0</v>
      </c>
      <c r="U118" s="11">
        <f t="shared" si="111"/>
        <v>0</v>
      </c>
      <c r="V118" s="11">
        <f t="shared" si="111"/>
        <v>0</v>
      </c>
      <c r="W118" s="11">
        <f t="shared" si="111"/>
        <v>0</v>
      </c>
      <c r="X118" s="11">
        <f t="shared" si="111"/>
        <v>0</v>
      </c>
      <c r="Y118" s="11">
        <f t="shared" si="111"/>
        <v>0</v>
      </c>
      <c r="Z118" s="11">
        <f t="shared" si="111"/>
        <v>0</v>
      </c>
      <c r="AA118" s="11">
        <f t="shared" si="111"/>
        <v>0</v>
      </c>
      <c r="AB118" s="11">
        <f t="shared" si="111"/>
        <v>0</v>
      </c>
      <c r="AC118" s="11">
        <f t="shared" si="111"/>
        <v>0</v>
      </c>
      <c r="AD118" s="11">
        <f t="shared" si="111"/>
        <v>0</v>
      </c>
      <c r="AE118" s="11">
        <f t="shared" si="111"/>
        <v>0</v>
      </c>
      <c r="AF118" s="11">
        <f t="shared" si="111"/>
        <v>0</v>
      </c>
      <c r="AG118" s="11">
        <f t="shared" si="111"/>
        <v>0</v>
      </c>
      <c r="AH118" s="11">
        <f aca="true" t="shared" si="112" ref="AH118:BM118">AH116*AH117</f>
        <v>0</v>
      </c>
      <c r="AI118" s="11">
        <f t="shared" si="112"/>
        <v>0</v>
      </c>
      <c r="AJ118" s="11">
        <f t="shared" si="112"/>
        <v>0</v>
      </c>
      <c r="AK118" s="11">
        <f t="shared" si="112"/>
        <v>0</v>
      </c>
      <c r="AL118" s="11">
        <f t="shared" si="112"/>
        <v>0</v>
      </c>
      <c r="AM118" s="11">
        <f t="shared" si="112"/>
        <v>0</v>
      </c>
      <c r="AN118" s="11">
        <f t="shared" si="112"/>
        <v>0</v>
      </c>
      <c r="AO118" s="11">
        <f t="shared" si="112"/>
        <v>0</v>
      </c>
      <c r="AP118" s="11">
        <f t="shared" si="112"/>
        <v>0</v>
      </c>
      <c r="AQ118" s="11">
        <f t="shared" si="112"/>
        <v>0</v>
      </c>
      <c r="AR118" s="11">
        <f t="shared" si="112"/>
        <v>0</v>
      </c>
      <c r="AS118" s="11">
        <f t="shared" si="112"/>
        <v>0</v>
      </c>
      <c r="AT118" s="11">
        <f t="shared" si="112"/>
        <v>0</v>
      </c>
      <c r="AU118" s="11">
        <f t="shared" si="112"/>
        <v>0</v>
      </c>
      <c r="AV118" s="11">
        <f t="shared" si="112"/>
        <v>0</v>
      </c>
      <c r="AW118" s="11">
        <f t="shared" si="112"/>
        <v>0</v>
      </c>
      <c r="AX118" s="11">
        <f t="shared" si="112"/>
        <v>0</v>
      </c>
      <c r="AY118" s="11">
        <f t="shared" si="112"/>
        <v>0</v>
      </c>
      <c r="AZ118" s="11">
        <f t="shared" si="112"/>
        <v>0</v>
      </c>
      <c r="BA118" s="11">
        <f t="shared" si="112"/>
        <v>0</v>
      </c>
      <c r="BB118" s="11">
        <f t="shared" si="112"/>
        <v>0</v>
      </c>
      <c r="BC118" s="11">
        <f t="shared" si="112"/>
        <v>0</v>
      </c>
      <c r="BD118" s="11">
        <f t="shared" si="112"/>
        <v>0</v>
      </c>
      <c r="BE118" s="11">
        <f t="shared" si="112"/>
        <v>0</v>
      </c>
      <c r="BF118" s="11">
        <f t="shared" si="112"/>
        <v>0</v>
      </c>
      <c r="BG118" s="11">
        <f t="shared" si="112"/>
        <v>0</v>
      </c>
      <c r="BH118" s="11">
        <f t="shared" si="112"/>
        <v>0</v>
      </c>
      <c r="BI118" s="11">
        <f t="shared" si="112"/>
        <v>0</v>
      </c>
    </row>
    <row r="119" spans="1:61" ht="15.75">
      <c r="A119" s="12" t="s">
        <v>66</v>
      </c>
      <c r="B119" s="46">
        <v>64.05882352941177</v>
      </c>
      <c r="C119" s="46">
        <v>147</v>
      </c>
      <c r="D119" s="46">
        <v>64.39</v>
      </c>
      <c r="E119" s="46">
        <v>123.5</v>
      </c>
      <c r="F119" s="46">
        <v>136.91666666666666</v>
      </c>
      <c r="G119" s="46">
        <v>418.2173913043478</v>
      </c>
      <c r="H119" s="46">
        <v>309.48837209302326</v>
      </c>
      <c r="I119" s="46">
        <v>354.5</v>
      </c>
      <c r="J119" s="46">
        <v>247.33333333333334</v>
      </c>
      <c r="K119" s="46">
        <v>148.71014492753622</v>
      </c>
      <c r="L119" s="46">
        <v>112.38709677419355</v>
      </c>
      <c r="M119" s="46">
        <v>127.52941176470588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46">
        <v>0</v>
      </c>
      <c r="V119" s="46">
        <v>0</v>
      </c>
      <c r="W119" s="46">
        <v>0</v>
      </c>
      <c r="X119" s="46">
        <v>0</v>
      </c>
      <c r="Y119" s="46">
        <v>0</v>
      </c>
      <c r="Z119" s="46">
        <v>0</v>
      </c>
      <c r="AA119" s="46">
        <v>0</v>
      </c>
      <c r="AB119" s="46">
        <v>0</v>
      </c>
      <c r="AC119" s="46">
        <v>0</v>
      </c>
      <c r="AD119" s="46">
        <v>0</v>
      </c>
      <c r="AE119" s="46">
        <v>0</v>
      </c>
      <c r="AF119" s="46">
        <v>0</v>
      </c>
      <c r="AG119" s="46">
        <v>0</v>
      </c>
      <c r="AH119" s="46">
        <v>0</v>
      </c>
      <c r="AI119" s="46">
        <v>0</v>
      </c>
      <c r="AJ119" s="46">
        <v>0</v>
      </c>
      <c r="AK119" s="46">
        <v>0</v>
      </c>
      <c r="AL119" s="46">
        <v>0</v>
      </c>
      <c r="AM119" s="46">
        <v>0</v>
      </c>
      <c r="AN119" s="46">
        <v>0</v>
      </c>
      <c r="AO119" s="46">
        <v>0</v>
      </c>
      <c r="AP119" s="46">
        <v>0</v>
      </c>
      <c r="AQ119" s="46">
        <v>0</v>
      </c>
      <c r="AR119" s="46">
        <v>0</v>
      </c>
      <c r="AS119" s="46">
        <v>0</v>
      </c>
      <c r="AT119" s="46">
        <v>0</v>
      </c>
      <c r="AU119" s="46">
        <v>0</v>
      </c>
      <c r="AV119" s="46">
        <v>0</v>
      </c>
      <c r="AW119" s="46">
        <v>0</v>
      </c>
      <c r="AX119" s="46">
        <v>0</v>
      </c>
      <c r="AY119" s="46">
        <v>0</v>
      </c>
      <c r="AZ119" s="46">
        <v>0</v>
      </c>
      <c r="BA119" s="46">
        <v>0</v>
      </c>
      <c r="BB119" s="46">
        <v>0</v>
      </c>
      <c r="BC119" s="46">
        <v>0</v>
      </c>
      <c r="BD119" s="46">
        <v>0</v>
      </c>
      <c r="BE119" s="46">
        <v>0</v>
      </c>
      <c r="BF119" s="46">
        <v>0</v>
      </c>
      <c r="BG119" s="46">
        <v>0</v>
      </c>
      <c r="BH119" s="46">
        <v>0</v>
      </c>
      <c r="BI119" s="46">
        <v>0</v>
      </c>
    </row>
    <row r="120" spans="1:61" ht="15.75">
      <c r="A120" s="13" t="s">
        <v>24</v>
      </c>
      <c r="B120" s="43">
        <f aca="true" t="shared" si="113" ref="B120:AG120">B118*B119</f>
        <v>768.7058823529412</v>
      </c>
      <c r="C120" s="43">
        <f t="shared" si="113"/>
        <v>1323</v>
      </c>
      <c r="D120" s="43">
        <f t="shared" si="113"/>
        <v>1030.24</v>
      </c>
      <c r="E120" s="43">
        <f t="shared" si="113"/>
        <v>3458.0000000000005</v>
      </c>
      <c r="F120" s="43">
        <f t="shared" si="113"/>
        <v>1643</v>
      </c>
      <c r="G120" s="43">
        <f t="shared" si="113"/>
        <v>5855.043478260869</v>
      </c>
      <c r="H120" s="43">
        <f t="shared" si="113"/>
        <v>6189.767441860466</v>
      </c>
      <c r="I120" s="43">
        <f t="shared" si="113"/>
        <v>5672</v>
      </c>
      <c r="J120" s="43">
        <f t="shared" si="113"/>
        <v>2226</v>
      </c>
      <c r="K120" s="43">
        <f t="shared" si="113"/>
        <v>2974.2028985507245</v>
      </c>
      <c r="L120" s="43">
        <f t="shared" si="113"/>
        <v>1910.5806451612905</v>
      </c>
      <c r="M120" s="43">
        <f t="shared" si="113"/>
        <v>1657.8823529411766</v>
      </c>
      <c r="N120" s="43">
        <f t="shared" si="113"/>
        <v>0</v>
      </c>
      <c r="O120" s="43">
        <f t="shared" si="113"/>
        <v>0</v>
      </c>
      <c r="P120" s="43">
        <f t="shared" si="113"/>
        <v>0</v>
      </c>
      <c r="Q120" s="43">
        <f t="shared" si="113"/>
        <v>0</v>
      </c>
      <c r="R120" s="43">
        <f t="shared" si="113"/>
        <v>0</v>
      </c>
      <c r="S120" s="43">
        <f t="shared" si="113"/>
        <v>0</v>
      </c>
      <c r="T120" s="43">
        <f t="shared" si="113"/>
        <v>0</v>
      </c>
      <c r="U120" s="43">
        <f t="shared" si="113"/>
        <v>0</v>
      </c>
      <c r="V120" s="43">
        <f t="shared" si="113"/>
        <v>0</v>
      </c>
      <c r="W120" s="43">
        <f t="shared" si="113"/>
        <v>0</v>
      </c>
      <c r="X120" s="43">
        <f t="shared" si="113"/>
        <v>0</v>
      </c>
      <c r="Y120" s="43">
        <f t="shared" si="113"/>
        <v>0</v>
      </c>
      <c r="Z120" s="43">
        <f t="shared" si="113"/>
        <v>0</v>
      </c>
      <c r="AA120" s="43">
        <f t="shared" si="113"/>
        <v>0</v>
      </c>
      <c r="AB120" s="43">
        <f t="shared" si="113"/>
        <v>0</v>
      </c>
      <c r="AC120" s="43">
        <f t="shared" si="113"/>
        <v>0</v>
      </c>
      <c r="AD120" s="43">
        <f t="shared" si="113"/>
        <v>0</v>
      </c>
      <c r="AE120" s="43">
        <f t="shared" si="113"/>
        <v>0</v>
      </c>
      <c r="AF120" s="43">
        <f t="shared" si="113"/>
        <v>0</v>
      </c>
      <c r="AG120" s="43">
        <f t="shared" si="113"/>
        <v>0</v>
      </c>
      <c r="AH120" s="43">
        <f aca="true" t="shared" si="114" ref="AH120:BI120">AH118*AH119</f>
        <v>0</v>
      </c>
      <c r="AI120" s="43">
        <f t="shared" si="114"/>
        <v>0</v>
      </c>
      <c r="AJ120" s="43">
        <f t="shared" si="114"/>
        <v>0</v>
      </c>
      <c r="AK120" s="43">
        <f t="shared" si="114"/>
        <v>0</v>
      </c>
      <c r="AL120" s="43">
        <f t="shared" si="114"/>
        <v>0</v>
      </c>
      <c r="AM120" s="43">
        <f t="shared" si="114"/>
        <v>0</v>
      </c>
      <c r="AN120" s="43">
        <f t="shared" si="114"/>
        <v>0</v>
      </c>
      <c r="AO120" s="43">
        <f t="shared" si="114"/>
        <v>0</v>
      </c>
      <c r="AP120" s="43">
        <f t="shared" si="114"/>
        <v>0</v>
      </c>
      <c r="AQ120" s="43">
        <f t="shared" si="114"/>
        <v>0</v>
      </c>
      <c r="AR120" s="43">
        <f t="shared" si="114"/>
        <v>0</v>
      </c>
      <c r="AS120" s="43">
        <f t="shared" si="114"/>
        <v>0</v>
      </c>
      <c r="AT120" s="43">
        <f t="shared" si="114"/>
        <v>0</v>
      </c>
      <c r="AU120" s="43">
        <f t="shared" si="114"/>
        <v>0</v>
      </c>
      <c r="AV120" s="43">
        <f t="shared" si="114"/>
        <v>0</v>
      </c>
      <c r="AW120" s="43">
        <f t="shared" si="114"/>
        <v>0</v>
      </c>
      <c r="AX120" s="43">
        <f t="shared" si="114"/>
        <v>0</v>
      </c>
      <c r="AY120" s="43">
        <f t="shared" si="114"/>
        <v>0</v>
      </c>
      <c r="AZ120" s="43">
        <f t="shared" si="114"/>
        <v>0</v>
      </c>
      <c r="BA120" s="43">
        <f t="shared" si="114"/>
        <v>0</v>
      </c>
      <c r="BB120" s="43">
        <f t="shared" si="114"/>
        <v>0</v>
      </c>
      <c r="BC120" s="43">
        <f t="shared" si="114"/>
        <v>0</v>
      </c>
      <c r="BD120" s="43">
        <f t="shared" si="114"/>
        <v>0</v>
      </c>
      <c r="BE120" s="43">
        <f t="shared" si="114"/>
        <v>0</v>
      </c>
      <c r="BF120" s="43">
        <f t="shared" si="114"/>
        <v>0</v>
      </c>
      <c r="BG120" s="43">
        <f t="shared" si="114"/>
        <v>0</v>
      </c>
      <c r="BH120" s="43">
        <f t="shared" si="114"/>
        <v>0</v>
      </c>
      <c r="BI120" s="43">
        <f t="shared" si="114"/>
        <v>0</v>
      </c>
    </row>
    <row r="122" ht="15.75">
      <c r="A122" s="17" t="s">
        <v>78</v>
      </c>
    </row>
    <row r="123" spans="1:61" ht="15.75">
      <c r="A123" s="12" t="s">
        <v>81</v>
      </c>
      <c r="B123" s="11">
        <f aca="true" t="shared" si="115" ref="B123:M123">B60</f>
        <v>1</v>
      </c>
      <c r="C123" s="11">
        <f t="shared" si="115"/>
        <v>4.970851999999999</v>
      </c>
      <c r="D123" s="11">
        <f t="shared" si="115"/>
        <v>1.02245</v>
      </c>
      <c r="E123" s="11">
        <f t="shared" si="115"/>
        <v>5.137587000000001</v>
      </c>
      <c r="F123" s="11">
        <f t="shared" si="115"/>
        <v>6.827652000000002</v>
      </c>
      <c r="G123" s="11">
        <f t="shared" si="115"/>
        <v>8.171312499999999</v>
      </c>
      <c r="H123" s="11">
        <f t="shared" si="115"/>
        <v>7.294365000000001</v>
      </c>
      <c r="I123" s="11">
        <f t="shared" si="115"/>
        <v>19.342071</v>
      </c>
      <c r="J123" s="11">
        <f t="shared" si="115"/>
        <v>13.059071999999999</v>
      </c>
      <c r="K123" s="11">
        <f t="shared" si="115"/>
        <v>21.8914955</v>
      </c>
      <c r="L123" s="11">
        <f t="shared" si="115"/>
        <v>20.101989</v>
      </c>
      <c r="M123" s="11">
        <f t="shared" si="115"/>
        <v>78.823703</v>
      </c>
      <c r="N123" s="11">
        <f aca="true" t="shared" si="116" ref="N123:BI123">N60</f>
        <v>0</v>
      </c>
      <c r="O123" s="11">
        <f t="shared" si="116"/>
        <v>0</v>
      </c>
      <c r="P123" s="11">
        <f t="shared" si="116"/>
        <v>0</v>
      </c>
      <c r="Q123" s="11">
        <f t="shared" si="116"/>
        <v>0</v>
      </c>
      <c r="R123" s="11">
        <f t="shared" si="116"/>
        <v>0</v>
      </c>
      <c r="S123" s="11">
        <f t="shared" si="116"/>
        <v>0</v>
      </c>
      <c r="T123" s="11">
        <f t="shared" si="116"/>
        <v>0</v>
      </c>
      <c r="U123" s="11">
        <f t="shared" si="116"/>
        <v>0</v>
      </c>
      <c r="V123" s="11">
        <f t="shared" si="116"/>
        <v>0</v>
      </c>
      <c r="W123" s="11">
        <f t="shared" si="116"/>
        <v>0</v>
      </c>
      <c r="X123" s="11">
        <f t="shared" si="116"/>
        <v>0</v>
      </c>
      <c r="Y123" s="11">
        <f t="shared" si="116"/>
        <v>0</v>
      </c>
      <c r="Z123" s="11">
        <f t="shared" si="116"/>
        <v>0</v>
      </c>
      <c r="AA123" s="11">
        <f t="shared" si="116"/>
        <v>0</v>
      </c>
      <c r="AB123" s="11">
        <f t="shared" si="116"/>
        <v>0</v>
      </c>
      <c r="AC123" s="11">
        <f t="shared" si="116"/>
        <v>0</v>
      </c>
      <c r="AD123" s="11">
        <f t="shared" si="116"/>
        <v>0</v>
      </c>
      <c r="AE123" s="11">
        <f t="shared" si="116"/>
        <v>0</v>
      </c>
      <c r="AF123" s="11">
        <f t="shared" si="116"/>
        <v>0</v>
      </c>
      <c r="AG123" s="11">
        <f t="shared" si="116"/>
        <v>0</v>
      </c>
      <c r="AH123" s="11">
        <f t="shared" si="116"/>
        <v>0</v>
      </c>
      <c r="AI123" s="11">
        <f t="shared" si="116"/>
        <v>0</v>
      </c>
      <c r="AJ123" s="11">
        <f t="shared" si="116"/>
        <v>0</v>
      </c>
      <c r="AK123" s="11">
        <f t="shared" si="116"/>
        <v>0</v>
      </c>
      <c r="AL123" s="11">
        <f t="shared" si="116"/>
        <v>0</v>
      </c>
      <c r="AM123" s="11">
        <f t="shared" si="116"/>
        <v>0</v>
      </c>
      <c r="AN123" s="11">
        <f t="shared" si="116"/>
        <v>0</v>
      </c>
      <c r="AO123" s="11">
        <f t="shared" si="116"/>
        <v>0</v>
      </c>
      <c r="AP123" s="11">
        <f t="shared" si="116"/>
        <v>0</v>
      </c>
      <c r="AQ123" s="11">
        <f t="shared" si="116"/>
        <v>0</v>
      </c>
      <c r="AR123" s="11">
        <f t="shared" si="116"/>
        <v>0</v>
      </c>
      <c r="AS123" s="11">
        <f t="shared" si="116"/>
        <v>0</v>
      </c>
      <c r="AT123" s="11">
        <f t="shared" si="116"/>
        <v>0</v>
      </c>
      <c r="AU123" s="11">
        <f t="shared" si="116"/>
        <v>0</v>
      </c>
      <c r="AV123" s="11">
        <f t="shared" si="116"/>
        <v>0</v>
      </c>
      <c r="AW123" s="11">
        <f t="shared" si="116"/>
        <v>0</v>
      </c>
      <c r="AX123" s="11">
        <f t="shared" si="116"/>
        <v>0</v>
      </c>
      <c r="AY123" s="11">
        <f t="shared" si="116"/>
        <v>0</v>
      </c>
      <c r="AZ123" s="11">
        <f t="shared" si="116"/>
        <v>0</v>
      </c>
      <c r="BA123" s="11">
        <f t="shared" si="116"/>
        <v>0</v>
      </c>
      <c r="BB123" s="11">
        <f t="shared" si="116"/>
        <v>0</v>
      </c>
      <c r="BC123" s="11">
        <f t="shared" si="116"/>
        <v>0</v>
      </c>
      <c r="BD123" s="11">
        <f t="shared" si="116"/>
        <v>0</v>
      </c>
      <c r="BE123" s="11">
        <f t="shared" si="116"/>
        <v>0</v>
      </c>
      <c r="BF123" s="11">
        <f t="shared" si="116"/>
        <v>0</v>
      </c>
      <c r="BG123" s="11">
        <f t="shared" si="116"/>
        <v>0</v>
      </c>
      <c r="BH123" s="11">
        <f t="shared" si="116"/>
        <v>0</v>
      </c>
      <c r="BI123" s="11">
        <f t="shared" si="116"/>
        <v>0</v>
      </c>
    </row>
    <row r="124" spans="1:61" ht="15.75">
      <c r="A124" s="12" t="s">
        <v>152</v>
      </c>
      <c r="B124" s="36">
        <v>0</v>
      </c>
      <c r="C124" s="36">
        <v>0</v>
      </c>
      <c r="D124" s="36">
        <v>0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  <c r="U124" s="36">
        <v>0</v>
      </c>
      <c r="V124" s="36">
        <v>0</v>
      </c>
      <c r="W124" s="36">
        <v>0</v>
      </c>
      <c r="X124" s="36">
        <v>0</v>
      </c>
      <c r="Y124" s="36">
        <v>0</v>
      </c>
      <c r="Z124" s="36">
        <v>0</v>
      </c>
      <c r="AA124" s="36">
        <v>0</v>
      </c>
      <c r="AB124" s="36">
        <v>0</v>
      </c>
      <c r="AC124" s="36">
        <v>0</v>
      </c>
      <c r="AD124" s="36">
        <v>0</v>
      </c>
      <c r="AE124" s="36">
        <v>0</v>
      </c>
      <c r="AF124" s="36">
        <v>0</v>
      </c>
      <c r="AG124" s="36">
        <v>0</v>
      </c>
      <c r="AH124" s="36">
        <v>0</v>
      </c>
      <c r="AI124" s="36">
        <v>0</v>
      </c>
      <c r="AJ124" s="36">
        <v>0</v>
      </c>
      <c r="AK124" s="36">
        <v>0</v>
      </c>
      <c r="AL124" s="36">
        <v>0</v>
      </c>
      <c r="AM124" s="36">
        <v>0</v>
      </c>
      <c r="AN124" s="36">
        <v>0</v>
      </c>
      <c r="AO124" s="36">
        <v>0</v>
      </c>
      <c r="AP124" s="36">
        <v>0</v>
      </c>
      <c r="AQ124" s="36">
        <v>0</v>
      </c>
      <c r="AR124" s="36">
        <v>0</v>
      </c>
      <c r="AS124" s="36">
        <v>0</v>
      </c>
      <c r="AT124" s="36">
        <v>0</v>
      </c>
      <c r="AU124" s="36">
        <v>0</v>
      </c>
      <c r="AV124" s="36">
        <v>0</v>
      </c>
      <c r="AW124" s="36">
        <v>0</v>
      </c>
      <c r="AX124" s="36">
        <v>0</v>
      </c>
      <c r="AY124" s="36">
        <v>0</v>
      </c>
      <c r="AZ124" s="36">
        <v>0</v>
      </c>
      <c r="BA124" s="36">
        <v>0</v>
      </c>
      <c r="BB124" s="36">
        <v>0</v>
      </c>
      <c r="BC124" s="36">
        <v>0</v>
      </c>
      <c r="BD124" s="36">
        <v>0</v>
      </c>
      <c r="BE124" s="36">
        <v>0</v>
      </c>
      <c r="BF124" s="36">
        <v>0</v>
      </c>
      <c r="BG124" s="36">
        <v>0</v>
      </c>
      <c r="BH124" s="36">
        <v>0</v>
      </c>
      <c r="BI124" s="36">
        <v>0</v>
      </c>
    </row>
    <row r="125" spans="1:61" ht="15.75">
      <c r="A125" s="12" t="s">
        <v>138</v>
      </c>
      <c r="B125" s="11">
        <f>+B124*B123</f>
        <v>0</v>
      </c>
      <c r="C125" s="11">
        <f aca="true" t="shared" si="117" ref="C125:BI125">+C124*C123</f>
        <v>0</v>
      </c>
      <c r="D125" s="11">
        <f t="shared" si="117"/>
        <v>0</v>
      </c>
      <c r="E125" s="11">
        <f t="shared" si="117"/>
        <v>0</v>
      </c>
      <c r="F125" s="11">
        <f t="shared" si="117"/>
        <v>0</v>
      </c>
      <c r="G125" s="11">
        <f t="shared" si="117"/>
        <v>0</v>
      </c>
      <c r="H125" s="11">
        <f t="shared" si="117"/>
        <v>0</v>
      </c>
      <c r="I125" s="11">
        <f t="shared" si="117"/>
        <v>0</v>
      </c>
      <c r="J125" s="11">
        <f t="shared" si="117"/>
        <v>0</v>
      </c>
      <c r="K125" s="11">
        <f t="shared" si="117"/>
        <v>0</v>
      </c>
      <c r="L125" s="11">
        <f t="shared" si="117"/>
        <v>0</v>
      </c>
      <c r="M125" s="11">
        <f t="shared" si="117"/>
        <v>0</v>
      </c>
      <c r="N125" s="11">
        <f t="shared" si="117"/>
        <v>0</v>
      </c>
      <c r="O125" s="11">
        <f t="shared" si="117"/>
        <v>0</v>
      </c>
      <c r="P125" s="11">
        <f t="shared" si="117"/>
        <v>0</v>
      </c>
      <c r="Q125" s="11">
        <f t="shared" si="117"/>
        <v>0</v>
      </c>
      <c r="R125" s="11">
        <f t="shared" si="117"/>
        <v>0</v>
      </c>
      <c r="S125" s="11">
        <f t="shared" si="117"/>
        <v>0</v>
      </c>
      <c r="T125" s="11">
        <f t="shared" si="117"/>
        <v>0</v>
      </c>
      <c r="U125" s="11">
        <f t="shared" si="117"/>
        <v>0</v>
      </c>
      <c r="V125" s="11">
        <f t="shared" si="117"/>
        <v>0</v>
      </c>
      <c r="W125" s="11">
        <f t="shared" si="117"/>
        <v>0</v>
      </c>
      <c r="X125" s="11">
        <f t="shared" si="117"/>
        <v>0</v>
      </c>
      <c r="Y125" s="11">
        <f t="shared" si="117"/>
        <v>0</v>
      </c>
      <c r="Z125" s="11">
        <f t="shared" si="117"/>
        <v>0</v>
      </c>
      <c r="AA125" s="11">
        <f t="shared" si="117"/>
        <v>0</v>
      </c>
      <c r="AB125" s="11">
        <f t="shared" si="117"/>
        <v>0</v>
      </c>
      <c r="AC125" s="11">
        <f t="shared" si="117"/>
        <v>0</v>
      </c>
      <c r="AD125" s="11">
        <f t="shared" si="117"/>
        <v>0</v>
      </c>
      <c r="AE125" s="11">
        <f t="shared" si="117"/>
        <v>0</v>
      </c>
      <c r="AF125" s="11">
        <f t="shared" si="117"/>
        <v>0</v>
      </c>
      <c r="AG125" s="11">
        <f t="shared" si="117"/>
        <v>0</v>
      </c>
      <c r="AH125" s="11">
        <f t="shared" si="117"/>
        <v>0</v>
      </c>
      <c r="AI125" s="11">
        <f t="shared" si="117"/>
        <v>0</v>
      </c>
      <c r="AJ125" s="11">
        <f t="shared" si="117"/>
        <v>0</v>
      </c>
      <c r="AK125" s="11">
        <f t="shared" si="117"/>
        <v>0</v>
      </c>
      <c r="AL125" s="11">
        <f t="shared" si="117"/>
        <v>0</v>
      </c>
      <c r="AM125" s="11">
        <f t="shared" si="117"/>
        <v>0</v>
      </c>
      <c r="AN125" s="11">
        <f t="shared" si="117"/>
        <v>0</v>
      </c>
      <c r="AO125" s="11">
        <f t="shared" si="117"/>
        <v>0</v>
      </c>
      <c r="AP125" s="11">
        <f t="shared" si="117"/>
        <v>0</v>
      </c>
      <c r="AQ125" s="11">
        <f t="shared" si="117"/>
        <v>0</v>
      </c>
      <c r="AR125" s="11">
        <f t="shared" si="117"/>
        <v>0</v>
      </c>
      <c r="AS125" s="11">
        <f t="shared" si="117"/>
        <v>0</v>
      </c>
      <c r="AT125" s="11">
        <f t="shared" si="117"/>
        <v>0</v>
      </c>
      <c r="AU125" s="11">
        <f t="shared" si="117"/>
        <v>0</v>
      </c>
      <c r="AV125" s="11">
        <f t="shared" si="117"/>
        <v>0</v>
      </c>
      <c r="AW125" s="11">
        <f t="shared" si="117"/>
        <v>0</v>
      </c>
      <c r="AX125" s="11">
        <f t="shared" si="117"/>
        <v>0</v>
      </c>
      <c r="AY125" s="11">
        <f t="shared" si="117"/>
        <v>0</v>
      </c>
      <c r="AZ125" s="11">
        <f t="shared" si="117"/>
        <v>0</v>
      </c>
      <c r="BA125" s="11">
        <f t="shared" si="117"/>
        <v>0</v>
      </c>
      <c r="BB125" s="11">
        <f t="shared" si="117"/>
        <v>0</v>
      </c>
      <c r="BC125" s="11">
        <f t="shared" si="117"/>
        <v>0</v>
      </c>
      <c r="BD125" s="11">
        <f t="shared" si="117"/>
        <v>0</v>
      </c>
      <c r="BE125" s="11">
        <f t="shared" si="117"/>
        <v>0</v>
      </c>
      <c r="BF125" s="11">
        <f t="shared" si="117"/>
        <v>0</v>
      </c>
      <c r="BG125" s="11">
        <f t="shared" si="117"/>
        <v>0</v>
      </c>
      <c r="BH125" s="11">
        <f t="shared" si="117"/>
        <v>0</v>
      </c>
      <c r="BI125" s="11">
        <f t="shared" si="117"/>
        <v>0</v>
      </c>
    </row>
    <row r="126" spans="1:61" ht="15.75">
      <c r="A126" s="12" t="s">
        <v>65</v>
      </c>
      <c r="B126" s="36">
        <v>0</v>
      </c>
      <c r="C126" s="36">
        <v>0</v>
      </c>
      <c r="D126" s="36">
        <v>0</v>
      </c>
      <c r="E126" s="36">
        <v>0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36">
        <v>0</v>
      </c>
      <c r="U126" s="36">
        <v>0</v>
      </c>
      <c r="V126" s="36">
        <v>0</v>
      </c>
      <c r="W126" s="36">
        <v>0</v>
      </c>
      <c r="X126" s="36">
        <v>0</v>
      </c>
      <c r="Y126" s="36">
        <v>0</v>
      </c>
      <c r="Z126" s="36">
        <v>0</v>
      </c>
      <c r="AA126" s="36">
        <v>0</v>
      </c>
      <c r="AB126" s="36">
        <v>0</v>
      </c>
      <c r="AC126" s="36">
        <v>0</v>
      </c>
      <c r="AD126" s="36">
        <v>0</v>
      </c>
      <c r="AE126" s="36">
        <v>0</v>
      </c>
      <c r="AF126" s="36">
        <v>0</v>
      </c>
      <c r="AG126" s="36">
        <v>0</v>
      </c>
      <c r="AH126" s="36">
        <v>0</v>
      </c>
      <c r="AI126" s="36">
        <v>0</v>
      </c>
      <c r="AJ126" s="36">
        <v>0</v>
      </c>
      <c r="AK126" s="36">
        <v>0</v>
      </c>
      <c r="AL126" s="36">
        <v>0</v>
      </c>
      <c r="AM126" s="36">
        <v>0</v>
      </c>
      <c r="AN126" s="36">
        <v>0</v>
      </c>
      <c r="AO126" s="36">
        <v>0</v>
      </c>
      <c r="AP126" s="36">
        <v>0</v>
      </c>
      <c r="AQ126" s="36">
        <v>0</v>
      </c>
      <c r="AR126" s="36">
        <v>0</v>
      </c>
      <c r="AS126" s="36">
        <v>0</v>
      </c>
      <c r="AT126" s="36">
        <v>0</v>
      </c>
      <c r="AU126" s="36">
        <v>0</v>
      </c>
      <c r="AV126" s="36">
        <v>0</v>
      </c>
      <c r="AW126" s="36">
        <v>0</v>
      </c>
      <c r="AX126" s="36">
        <v>0</v>
      </c>
      <c r="AY126" s="36">
        <v>0</v>
      </c>
      <c r="AZ126" s="36">
        <v>0</v>
      </c>
      <c r="BA126" s="36">
        <v>0</v>
      </c>
      <c r="BB126" s="36">
        <v>0</v>
      </c>
      <c r="BC126" s="36">
        <v>0</v>
      </c>
      <c r="BD126" s="36">
        <v>0</v>
      </c>
      <c r="BE126" s="36">
        <v>0</v>
      </c>
      <c r="BF126" s="36">
        <v>0</v>
      </c>
      <c r="BG126" s="36">
        <v>0</v>
      </c>
      <c r="BH126" s="36">
        <v>0</v>
      </c>
      <c r="BI126" s="36">
        <v>0</v>
      </c>
    </row>
    <row r="127" spans="1:61" ht="15.75">
      <c r="A127" s="12" t="s">
        <v>162</v>
      </c>
      <c r="B127" s="11">
        <f aca="true" t="shared" si="118" ref="B127:AG127">B125*B126</f>
        <v>0</v>
      </c>
      <c r="C127" s="11">
        <f t="shared" si="118"/>
        <v>0</v>
      </c>
      <c r="D127" s="11">
        <f t="shared" si="118"/>
        <v>0</v>
      </c>
      <c r="E127" s="11">
        <f t="shared" si="118"/>
        <v>0</v>
      </c>
      <c r="F127" s="11">
        <f t="shared" si="118"/>
        <v>0</v>
      </c>
      <c r="G127" s="11">
        <f t="shared" si="118"/>
        <v>0</v>
      </c>
      <c r="H127" s="11">
        <f t="shared" si="118"/>
        <v>0</v>
      </c>
      <c r="I127" s="11">
        <f t="shared" si="118"/>
        <v>0</v>
      </c>
      <c r="J127" s="11">
        <f t="shared" si="118"/>
        <v>0</v>
      </c>
      <c r="K127" s="11">
        <f t="shared" si="118"/>
        <v>0</v>
      </c>
      <c r="L127" s="11">
        <f t="shared" si="118"/>
        <v>0</v>
      </c>
      <c r="M127" s="11">
        <f t="shared" si="118"/>
        <v>0</v>
      </c>
      <c r="N127" s="11">
        <f t="shared" si="118"/>
        <v>0</v>
      </c>
      <c r="O127" s="11">
        <f t="shared" si="118"/>
        <v>0</v>
      </c>
      <c r="P127" s="11">
        <f t="shared" si="118"/>
        <v>0</v>
      </c>
      <c r="Q127" s="11">
        <f t="shared" si="118"/>
        <v>0</v>
      </c>
      <c r="R127" s="11">
        <f t="shared" si="118"/>
        <v>0</v>
      </c>
      <c r="S127" s="11">
        <f t="shared" si="118"/>
        <v>0</v>
      </c>
      <c r="T127" s="11">
        <f t="shared" si="118"/>
        <v>0</v>
      </c>
      <c r="U127" s="11">
        <f t="shared" si="118"/>
        <v>0</v>
      </c>
      <c r="V127" s="11">
        <f t="shared" si="118"/>
        <v>0</v>
      </c>
      <c r="W127" s="11">
        <f t="shared" si="118"/>
        <v>0</v>
      </c>
      <c r="X127" s="11">
        <f t="shared" si="118"/>
        <v>0</v>
      </c>
      <c r="Y127" s="11">
        <f t="shared" si="118"/>
        <v>0</v>
      </c>
      <c r="Z127" s="11">
        <f t="shared" si="118"/>
        <v>0</v>
      </c>
      <c r="AA127" s="11">
        <f t="shared" si="118"/>
        <v>0</v>
      </c>
      <c r="AB127" s="11">
        <f t="shared" si="118"/>
        <v>0</v>
      </c>
      <c r="AC127" s="11">
        <f t="shared" si="118"/>
        <v>0</v>
      </c>
      <c r="AD127" s="11">
        <f t="shared" si="118"/>
        <v>0</v>
      </c>
      <c r="AE127" s="11">
        <f t="shared" si="118"/>
        <v>0</v>
      </c>
      <c r="AF127" s="11">
        <f t="shared" si="118"/>
        <v>0</v>
      </c>
      <c r="AG127" s="11">
        <f t="shared" si="118"/>
        <v>0</v>
      </c>
      <c r="AH127" s="11">
        <f aca="true" t="shared" si="119" ref="AH127:BM127">AH125*AH126</f>
        <v>0</v>
      </c>
      <c r="AI127" s="11">
        <f t="shared" si="119"/>
        <v>0</v>
      </c>
      <c r="AJ127" s="11">
        <f t="shared" si="119"/>
        <v>0</v>
      </c>
      <c r="AK127" s="11">
        <f t="shared" si="119"/>
        <v>0</v>
      </c>
      <c r="AL127" s="11">
        <f t="shared" si="119"/>
        <v>0</v>
      </c>
      <c r="AM127" s="11">
        <f t="shared" si="119"/>
        <v>0</v>
      </c>
      <c r="AN127" s="11">
        <f t="shared" si="119"/>
        <v>0</v>
      </c>
      <c r="AO127" s="11">
        <f t="shared" si="119"/>
        <v>0</v>
      </c>
      <c r="AP127" s="11">
        <f t="shared" si="119"/>
        <v>0</v>
      </c>
      <c r="AQ127" s="11">
        <f t="shared" si="119"/>
        <v>0</v>
      </c>
      <c r="AR127" s="11">
        <f t="shared" si="119"/>
        <v>0</v>
      </c>
      <c r="AS127" s="11">
        <f t="shared" si="119"/>
        <v>0</v>
      </c>
      <c r="AT127" s="11">
        <f t="shared" si="119"/>
        <v>0</v>
      </c>
      <c r="AU127" s="11">
        <f t="shared" si="119"/>
        <v>0</v>
      </c>
      <c r="AV127" s="11">
        <f t="shared" si="119"/>
        <v>0</v>
      </c>
      <c r="AW127" s="11">
        <f t="shared" si="119"/>
        <v>0</v>
      </c>
      <c r="AX127" s="11">
        <f t="shared" si="119"/>
        <v>0</v>
      </c>
      <c r="AY127" s="11">
        <f t="shared" si="119"/>
        <v>0</v>
      </c>
      <c r="AZ127" s="11">
        <f t="shared" si="119"/>
        <v>0</v>
      </c>
      <c r="BA127" s="11">
        <f t="shared" si="119"/>
        <v>0</v>
      </c>
      <c r="BB127" s="11">
        <f t="shared" si="119"/>
        <v>0</v>
      </c>
      <c r="BC127" s="11">
        <f t="shared" si="119"/>
        <v>0</v>
      </c>
      <c r="BD127" s="11">
        <f t="shared" si="119"/>
        <v>0</v>
      </c>
      <c r="BE127" s="11">
        <f t="shared" si="119"/>
        <v>0</v>
      </c>
      <c r="BF127" s="11">
        <f t="shared" si="119"/>
        <v>0</v>
      </c>
      <c r="BG127" s="11">
        <f t="shared" si="119"/>
        <v>0</v>
      </c>
      <c r="BH127" s="11">
        <f t="shared" si="119"/>
        <v>0</v>
      </c>
      <c r="BI127" s="11">
        <f t="shared" si="119"/>
        <v>0</v>
      </c>
    </row>
    <row r="128" spans="1:61" ht="15.75">
      <c r="A128" s="12" t="s">
        <v>66</v>
      </c>
      <c r="B128" s="46">
        <v>0</v>
      </c>
      <c r="C128" s="46">
        <v>0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6">
        <v>0</v>
      </c>
      <c r="Y128" s="46">
        <v>0</v>
      </c>
      <c r="Z128" s="46">
        <v>0</v>
      </c>
      <c r="AA128" s="46">
        <v>0</v>
      </c>
      <c r="AB128" s="46">
        <v>0</v>
      </c>
      <c r="AC128" s="46">
        <v>0</v>
      </c>
      <c r="AD128" s="46">
        <v>0</v>
      </c>
      <c r="AE128" s="46">
        <v>0</v>
      </c>
      <c r="AF128" s="46">
        <v>0</v>
      </c>
      <c r="AG128" s="46">
        <v>0</v>
      </c>
      <c r="AH128" s="46">
        <v>0</v>
      </c>
      <c r="AI128" s="46">
        <v>0</v>
      </c>
      <c r="AJ128" s="46">
        <v>0</v>
      </c>
      <c r="AK128" s="46">
        <v>0</v>
      </c>
      <c r="AL128" s="46">
        <v>0</v>
      </c>
      <c r="AM128" s="46">
        <v>0</v>
      </c>
      <c r="AN128" s="46">
        <v>0</v>
      </c>
      <c r="AO128" s="46">
        <v>0</v>
      </c>
      <c r="AP128" s="46">
        <v>0</v>
      </c>
      <c r="AQ128" s="46">
        <v>0</v>
      </c>
      <c r="AR128" s="46">
        <v>0</v>
      </c>
      <c r="AS128" s="46">
        <v>0</v>
      </c>
      <c r="AT128" s="46">
        <v>0</v>
      </c>
      <c r="AU128" s="46">
        <v>0</v>
      </c>
      <c r="AV128" s="46">
        <v>0</v>
      </c>
      <c r="AW128" s="46">
        <v>0</v>
      </c>
      <c r="AX128" s="46">
        <v>0</v>
      </c>
      <c r="AY128" s="46">
        <v>0</v>
      </c>
      <c r="AZ128" s="46">
        <v>0</v>
      </c>
      <c r="BA128" s="46">
        <v>0</v>
      </c>
      <c r="BB128" s="46">
        <v>0</v>
      </c>
      <c r="BC128" s="46">
        <v>0</v>
      </c>
      <c r="BD128" s="46">
        <v>0</v>
      </c>
      <c r="BE128" s="46">
        <v>0</v>
      </c>
      <c r="BF128" s="46">
        <v>0</v>
      </c>
      <c r="BG128" s="46">
        <v>0</v>
      </c>
      <c r="BH128" s="46">
        <v>0</v>
      </c>
      <c r="BI128" s="46">
        <v>0</v>
      </c>
    </row>
    <row r="129" spans="1:61" s="13" customFormat="1" ht="15.75">
      <c r="A129" s="13" t="s">
        <v>24</v>
      </c>
      <c r="B129" s="43">
        <f aca="true" t="shared" si="120" ref="B129:AG129">B127*B128</f>
        <v>0</v>
      </c>
      <c r="C129" s="43">
        <f t="shared" si="120"/>
        <v>0</v>
      </c>
      <c r="D129" s="43">
        <f t="shared" si="120"/>
        <v>0</v>
      </c>
      <c r="E129" s="43">
        <f t="shared" si="120"/>
        <v>0</v>
      </c>
      <c r="F129" s="43">
        <f t="shared" si="120"/>
        <v>0</v>
      </c>
      <c r="G129" s="43">
        <f t="shared" si="120"/>
        <v>0</v>
      </c>
      <c r="H129" s="43">
        <f t="shared" si="120"/>
        <v>0</v>
      </c>
      <c r="I129" s="43">
        <f t="shared" si="120"/>
        <v>0</v>
      </c>
      <c r="J129" s="43">
        <f t="shared" si="120"/>
        <v>0</v>
      </c>
      <c r="K129" s="43">
        <f t="shared" si="120"/>
        <v>0</v>
      </c>
      <c r="L129" s="43">
        <f t="shared" si="120"/>
        <v>0</v>
      </c>
      <c r="M129" s="43">
        <f t="shared" si="120"/>
        <v>0</v>
      </c>
      <c r="N129" s="43">
        <f t="shared" si="120"/>
        <v>0</v>
      </c>
      <c r="O129" s="43">
        <f t="shared" si="120"/>
        <v>0</v>
      </c>
      <c r="P129" s="43">
        <f t="shared" si="120"/>
        <v>0</v>
      </c>
      <c r="Q129" s="43">
        <f t="shared" si="120"/>
        <v>0</v>
      </c>
      <c r="R129" s="43">
        <f t="shared" si="120"/>
        <v>0</v>
      </c>
      <c r="S129" s="43">
        <f t="shared" si="120"/>
        <v>0</v>
      </c>
      <c r="T129" s="43">
        <f t="shared" si="120"/>
        <v>0</v>
      </c>
      <c r="U129" s="43">
        <f t="shared" si="120"/>
        <v>0</v>
      </c>
      <c r="V129" s="43">
        <f t="shared" si="120"/>
        <v>0</v>
      </c>
      <c r="W129" s="43">
        <f t="shared" si="120"/>
        <v>0</v>
      </c>
      <c r="X129" s="43">
        <f t="shared" si="120"/>
        <v>0</v>
      </c>
      <c r="Y129" s="43">
        <f t="shared" si="120"/>
        <v>0</v>
      </c>
      <c r="Z129" s="43">
        <f t="shared" si="120"/>
        <v>0</v>
      </c>
      <c r="AA129" s="43">
        <f t="shared" si="120"/>
        <v>0</v>
      </c>
      <c r="AB129" s="43">
        <f t="shared" si="120"/>
        <v>0</v>
      </c>
      <c r="AC129" s="43">
        <f t="shared" si="120"/>
        <v>0</v>
      </c>
      <c r="AD129" s="43">
        <f t="shared" si="120"/>
        <v>0</v>
      </c>
      <c r="AE129" s="43">
        <f t="shared" si="120"/>
        <v>0</v>
      </c>
      <c r="AF129" s="43">
        <f t="shared" si="120"/>
        <v>0</v>
      </c>
      <c r="AG129" s="43">
        <f t="shared" si="120"/>
        <v>0</v>
      </c>
      <c r="AH129" s="43">
        <f aca="true" t="shared" si="121" ref="AH129:BI129">AH127*AH128</f>
        <v>0</v>
      </c>
      <c r="AI129" s="43">
        <f t="shared" si="121"/>
        <v>0</v>
      </c>
      <c r="AJ129" s="43">
        <f t="shared" si="121"/>
        <v>0</v>
      </c>
      <c r="AK129" s="43">
        <f t="shared" si="121"/>
        <v>0</v>
      </c>
      <c r="AL129" s="43">
        <f t="shared" si="121"/>
        <v>0</v>
      </c>
      <c r="AM129" s="43">
        <f t="shared" si="121"/>
        <v>0</v>
      </c>
      <c r="AN129" s="43">
        <f t="shared" si="121"/>
        <v>0</v>
      </c>
      <c r="AO129" s="43">
        <f t="shared" si="121"/>
        <v>0</v>
      </c>
      <c r="AP129" s="43">
        <f t="shared" si="121"/>
        <v>0</v>
      </c>
      <c r="AQ129" s="43">
        <f t="shared" si="121"/>
        <v>0</v>
      </c>
      <c r="AR129" s="43">
        <f t="shared" si="121"/>
        <v>0</v>
      </c>
      <c r="AS129" s="43">
        <f t="shared" si="121"/>
        <v>0</v>
      </c>
      <c r="AT129" s="43">
        <f t="shared" si="121"/>
        <v>0</v>
      </c>
      <c r="AU129" s="43">
        <f t="shared" si="121"/>
        <v>0</v>
      </c>
      <c r="AV129" s="43">
        <f t="shared" si="121"/>
        <v>0</v>
      </c>
      <c r="AW129" s="43">
        <f t="shared" si="121"/>
        <v>0</v>
      </c>
      <c r="AX129" s="43">
        <f t="shared" si="121"/>
        <v>0</v>
      </c>
      <c r="AY129" s="43">
        <f t="shared" si="121"/>
        <v>0</v>
      </c>
      <c r="AZ129" s="43">
        <f t="shared" si="121"/>
        <v>0</v>
      </c>
      <c r="BA129" s="43">
        <f t="shared" si="121"/>
        <v>0</v>
      </c>
      <c r="BB129" s="43">
        <f t="shared" si="121"/>
        <v>0</v>
      </c>
      <c r="BC129" s="43">
        <f t="shared" si="121"/>
        <v>0</v>
      </c>
      <c r="BD129" s="43">
        <f t="shared" si="121"/>
        <v>0</v>
      </c>
      <c r="BE129" s="43">
        <f t="shared" si="121"/>
        <v>0</v>
      </c>
      <c r="BF129" s="43">
        <f t="shared" si="121"/>
        <v>0</v>
      </c>
      <c r="BG129" s="43">
        <f t="shared" si="121"/>
        <v>0</v>
      </c>
      <c r="BH129" s="43">
        <f t="shared" si="121"/>
        <v>0</v>
      </c>
      <c r="BI129" s="43">
        <f t="shared" si="121"/>
        <v>0</v>
      </c>
    </row>
    <row r="130" spans="2:61" s="20" customFormat="1" ht="15.75"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</row>
    <row r="131" ht="15.75">
      <c r="A131" s="13" t="s">
        <v>64</v>
      </c>
    </row>
    <row r="132" spans="1:61" ht="15.75">
      <c r="A132" s="12" t="s">
        <v>81</v>
      </c>
      <c r="B132" s="11">
        <f>+B72</f>
        <v>0</v>
      </c>
      <c r="C132" s="11">
        <f aca="true" t="shared" si="122" ref="C132:M132">+C72</f>
        <v>0</v>
      </c>
      <c r="D132" s="11">
        <f t="shared" si="122"/>
        <v>0</v>
      </c>
      <c r="E132" s="11">
        <f t="shared" si="122"/>
        <v>0</v>
      </c>
      <c r="F132" s="11">
        <f t="shared" si="122"/>
        <v>0</v>
      </c>
      <c r="G132" s="11">
        <f t="shared" si="122"/>
        <v>0</v>
      </c>
      <c r="H132" s="11">
        <f t="shared" si="122"/>
        <v>0</v>
      </c>
      <c r="I132" s="11">
        <f t="shared" si="122"/>
        <v>0</v>
      </c>
      <c r="J132" s="11">
        <f t="shared" si="122"/>
        <v>0</v>
      </c>
      <c r="K132" s="11">
        <f t="shared" si="122"/>
        <v>0</v>
      </c>
      <c r="L132" s="11">
        <f t="shared" si="122"/>
        <v>136</v>
      </c>
      <c r="M132" s="11">
        <f t="shared" si="122"/>
        <v>8</v>
      </c>
      <c r="N132" s="11">
        <f aca="true" t="shared" si="123" ref="N132:Y132">+N72</f>
        <v>0</v>
      </c>
      <c r="O132" s="11">
        <f t="shared" si="123"/>
        <v>0</v>
      </c>
      <c r="P132" s="11">
        <f t="shared" si="123"/>
        <v>0</v>
      </c>
      <c r="Q132" s="11">
        <f t="shared" si="123"/>
        <v>0</v>
      </c>
      <c r="R132" s="11">
        <f t="shared" si="123"/>
        <v>0</v>
      </c>
      <c r="S132" s="11">
        <f t="shared" si="123"/>
        <v>0</v>
      </c>
      <c r="T132" s="11">
        <f t="shared" si="123"/>
        <v>0</v>
      </c>
      <c r="U132" s="11">
        <f t="shared" si="123"/>
        <v>0</v>
      </c>
      <c r="V132" s="11">
        <f t="shared" si="123"/>
        <v>0</v>
      </c>
      <c r="W132" s="11">
        <f t="shared" si="123"/>
        <v>0</v>
      </c>
      <c r="X132" s="11">
        <f t="shared" si="123"/>
        <v>0</v>
      </c>
      <c r="Y132" s="11">
        <f t="shared" si="123"/>
        <v>0</v>
      </c>
      <c r="Z132" s="11">
        <f aca="true" t="shared" si="124" ref="Z132:AK132">+Z72</f>
        <v>0</v>
      </c>
      <c r="AA132" s="11">
        <f t="shared" si="124"/>
        <v>0</v>
      </c>
      <c r="AB132" s="11">
        <f t="shared" si="124"/>
        <v>0</v>
      </c>
      <c r="AC132" s="11">
        <f t="shared" si="124"/>
        <v>0</v>
      </c>
      <c r="AD132" s="11">
        <f t="shared" si="124"/>
        <v>0</v>
      </c>
      <c r="AE132" s="11">
        <f t="shared" si="124"/>
        <v>0</v>
      </c>
      <c r="AF132" s="11">
        <f t="shared" si="124"/>
        <v>0</v>
      </c>
      <c r="AG132" s="11">
        <f t="shared" si="124"/>
        <v>0</v>
      </c>
      <c r="AH132" s="11">
        <f t="shared" si="124"/>
        <v>0</v>
      </c>
      <c r="AI132" s="11">
        <f t="shared" si="124"/>
        <v>0</v>
      </c>
      <c r="AJ132" s="11">
        <f t="shared" si="124"/>
        <v>0</v>
      </c>
      <c r="AK132" s="11">
        <f t="shared" si="124"/>
        <v>0</v>
      </c>
      <c r="AL132" s="11">
        <f aca="true" t="shared" si="125" ref="AL132:BI132">+AL72</f>
        <v>0</v>
      </c>
      <c r="AM132" s="11">
        <f t="shared" si="125"/>
        <v>0</v>
      </c>
      <c r="AN132" s="11">
        <f t="shared" si="125"/>
        <v>0</v>
      </c>
      <c r="AO132" s="11">
        <f t="shared" si="125"/>
        <v>0</v>
      </c>
      <c r="AP132" s="11">
        <f t="shared" si="125"/>
        <v>0</v>
      </c>
      <c r="AQ132" s="11">
        <f t="shared" si="125"/>
        <v>0</v>
      </c>
      <c r="AR132" s="11">
        <f t="shared" si="125"/>
        <v>0</v>
      </c>
      <c r="AS132" s="11">
        <f t="shared" si="125"/>
        <v>0</v>
      </c>
      <c r="AT132" s="11">
        <f t="shared" si="125"/>
        <v>0</v>
      </c>
      <c r="AU132" s="11">
        <f t="shared" si="125"/>
        <v>0</v>
      </c>
      <c r="AV132" s="11">
        <f t="shared" si="125"/>
        <v>0</v>
      </c>
      <c r="AW132" s="11">
        <f t="shared" si="125"/>
        <v>0</v>
      </c>
      <c r="AX132" s="11">
        <f t="shared" si="125"/>
        <v>0</v>
      </c>
      <c r="AY132" s="11">
        <f t="shared" si="125"/>
        <v>0</v>
      </c>
      <c r="AZ132" s="11">
        <f t="shared" si="125"/>
        <v>0</v>
      </c>
      <c r="BA132" s="11">
        <f t="shared" si="125"/>
        <v>0</v>
      </c>
      <c r="BB132" s="11">
        <f t="shared" si="125"/>
        <v>0</v>
      </c>
      <c r="BC132" s="11">
        <f t="shared" si="125"/>
        <v>0</v>
      </c>
      <c r="BD132" s="11">
        <f t="shared" si="125"/>
        <v>0</v>
      </c>
      <c r="BE132" s="11">
        <f t="shared" si="125"/>
        <v>0</v>
      </c>
      <c r="BF132" s="11">
        <f t="shared" si="125"/>
        <v>0</v>
      </c>
      <c r="BG132" s="11">
        <f t="shared" si="125"/>
        <v>0</v>
      </c>
      <c r="BH132" s="11">
        <f t="shared" si="125"/>
        <v>0</v>
      </c>
      <c r="BI132" s="11">
        <f t="shared" si="125"/>
        <v>0</v>
      </c>
    </row>
    <row r="133" spans="1:61" ht="15.75">
      <c r="A133" s="12" t="s">
        <v>152</v>
      </c>
      <c r="B133" s="36">
        <v>0</v>
      </c>
      <c r="C133" s="36">
        <v>0</v>
      </c>
      <c r="D133" s="36">
        <v>0</v>
      </c>
      <c r="E133" s="36">
        <v>0</v>
      </c>
      <c r="F133" s="36">
        <v>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0.007352941176470588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0</v>
      </c>
      <c r="U133" s="36">
        <v>0</v>
      </c>
      <c r="V133" s="36">
        <v>0</v>
      </c>
      <c r="W133" s="36">
        <v>0</v>
      </c>
      <c r="X133" s="36">
        <v>0</v>
      </c>
      <c r="Y133" s="36">
        <v>0</v>
      </c>
      <c r="Z133" s="36">
        <v>0</v>
      </c>
      <c r="AA133" s="36">
        <v>0</v>
      </c>
      <c r="AB133" s="36">
        <v>0</v>
      </c>
      <c r="AC133" s="36">
        <v>0</v>
      </c>
      <c r="AD133" s="36">
        <v>0</v>
      </c>
      <c r="AE133" s="36">
        <v>0</v>
      </c>
      <c r="AF133" s="36">
        <v>0</v>
      </c>
      <c r="AG133" s="36">
        <v>0</v>
      </c>
      <c r="AH133" s="36">
        <v>0</v>
      </c>
      <c r="AI133" s="36">
        <v>0</v>
      </c>
      <c r="AJ133" s="36">
        <v>0</v>
      </c>
      <c r="AK133" s="36">
        <v>0</v>
      </c>
      <c r="AL133" s="36">
        <v>0</v>
      </c>
      <c r="AM133" s="36">
        <v>0</v>
      </c>
      <c r="AN133" s="36">
        <v>0</v>
      </c>
      <c r="AO133" s="36">
        <v>0</v>
      </c>
      <c r="AP133" s="36">
        <v>0</v>
      </c>
      <c r="AQ133" s="36">
        <v>0</v>
      </c>
      <c r="AR133" s="36">
        <v>0</v>
      </c>
      <c r="AS133" s="36">
        <v>0</v>
      </c>
      <c r="AT133" s="36">
        <v>0</v>
      </c>
      <c r="AU133" s="36">
        <v>0</v>
      </c>
      <c r="AV133" s="36">
        <v>0</v>
      </c>
      <c r="AW133" s="36">
        <v>0</v>
      </c>
      <c r="AX133" s="36">
        <v>0</v>
      </c>
      <c r="AY133" s="36">
        <v>0</v>
      </c>
      <c r="AZ133" s="36">
        <v>0</v>
      </c>
      <c r="BA133" s="36">
        <v>0</v>
      </c>
      <c r="BB133" s="36">
        <v>0</v>
      </c>
      <c r="BC133" s="36">
        <v>0</v>
      </c>
      <c r="BD133" s="36">
        <v>0</v>
      </c>
      <c r="BE133" s="36">
        <v>0</v>
      </c>
      <c r="BF133" s="36">
        <v>0</v>
      </c>
      <c r="BG133" s="36">
        <v>0</v>
      </c>
      <c r="BH133" s="36">
        <v>0</v>
      </c>
      <c r="BI133" s="36">
        <v>0</v>
      </c>
    </row>
    <row r="134" spans="1:61" ht="15.75">
      <c r="A134" s="12" t="s">
        <v>138</v>
      </c>
      <c r="B134" s="11">
        <f>+B133*B132</f>
        <v>0</v>
      </c>
      <c r="C134" s="11">
        <f aca="true" t="shared" si="126" ref="C134:BI134">+C133*C132</f>
        <v>0</v>
      </c>
      <c r="D134" s="11">
        <f t="shared" si="126"/>
        <v>0</v>
      </c>
      <c r="E134" s="11">
        <f t="shared" si="126"/>
        <v>0</v>
      </c>
      <c r="F134" s="11">
        <f t="shared" si="126"/>
        <v>0</v>
      </c>
      <c r="G134" s="11">
        <f t="shared" si="126"/>
        <v>0</v>
      </c>
      <c r="H134" s="11">
        <f t="shared" si="126"/>
        <v>0</v>
      </c>
      <c r="I134" s="11">
        <f t="shared" si="126"/>
        <v>0</v>
      </c>
      <c r="J134" s="11">
        <f t="shared" si="126"/>
        <v>0</v>
      </c>
      <c r="K134" s="11">
        <f t="shared" si="126"/>
        <v>0</v>
      </c>
      <c r="L134" s="11">
        <f t="shared" si="126"/>
        <v>1</v>
      </c>
      <c r="M134" s="11">
        <f t="shared" si="126"/>
        <v>0</v>
      </c>
      <c r="N134" s="11">
        <f t="shared" si="126"/>
        <v>0</v>
      </c>
      <c r="O134" s="11">
        <f t="shared" si="126"/>
        <v>0</v>
      </c>
      <c r="P134" s="11">
        <f t="shared" si="126"/>
        <v>0</v>
      </c>
      <c r="Q134" s="11">
        <f t="shared" si="126"/>
        <v>0</v>
      </c>
      <c r="R134" s="11">
        <f t="shared" si="126"/>
        <v>0</v>
      </c>
      <c r="S134" s="11">
        <f t="shared" si="126"/>
        <v>0</v>
      </c>
      <c r="T134" s="11">
        <f t="shared" si="126"/>
        <v>0</v>
      </c>
      <c r="U134" s="11">
        <f t="shared" si="126"/>
        <v>0</v>
      </c>
      <c r="V134" s="11">
        <f t="shared" si="126"/>
        <v>0</v>
      </c>
      <c r="W134" s="11">
        <f t="shared" si="126"/>
        <v>0</v>
      </c>
      <c r="X134" s="11">
        <f t="shared" si="126"/>
        <v>0</v>
      </c>
      <c r="Y134" s="11">
        <f t="shared" si="126"/>
        <v>0</v>
      </c>
      <c r="Z134" s="11">
        <f t="shared" si="126"/>
        <v>0</v>
      </c>
      <c r="AA134" s="11">
        <f t="shared" si="126"/>
        <v>0</v>
      </c>
      <c r="AB134" s="11">
        <f t="shared" si="126"/>
        <v>0</v>
      </c>
      <c r="AC134" s="11">
        <f t="shared" si="126"/>
        <v>0</v>
      </c>
      <c r="AD134" s="11">
        <f t="shared" si="126"/>
        <v>0</v>
      </c>
      <c r="AE134" s="11">
        <f t="shared" si="126"/>
        <v>0</v>
      </c>
      <c r="AF134" s="11">
        <f t="shared" si="126"/>
        <v>0</v>
      </c>
      <c r="AG134" s="11">
        <f t="shared" si="126"/>
        <v>0</v>
      </c>
      <c r="AH134" s="11">
        <f t="shared" si="126"/>
        <v>0</v>
      </c>
      <c r="AI134" s="11">
        <f t="shared" si="126"/>
        <v>0</v>
      </c>
      <c r="AJ134" s="11">
        <f t="shared" si="126"/>
        <v>0</v>
      </c>
      <c r="AK134" s="11">
        <f t="shared" si="126"/>
        <v>0</v>
      </c>
      <c r="AL134" s="11">
        <f t="shared" si="126"/>
        <v>0</v>
      </c>
      <c r="AM134" s="11">
        <f t="shared" si="126"/>
        <v>0</v>
      </c>
      <c r="AN134" s="11">
        <f t="shared" si="126"/>
        <v>0</v>
      </c>
      <c r="AO134" s="11">
        <f t="shared" si="126"/>
        <v>0</v>
      </c>
      <c r="AP134" s="11">
        <f t="shared" si="126"/>
        <v>0</v>
      </c>
      <c r="AQ134" s="11">
        <f t="shared" si="126"/>
        <v>0</v>
      </c>
      <c r="AR134" s="11">
        <f t="shared" si="126"/>
        <v>0</v>
      </c>
      <c r="AS134" s="11">
        <f t="shared" si="126"/>
        <v>0</v>
      </c>
      <c r="AT134" s="11">
        <f t="shared" si="126"/>
        <v>0</v>
      </c>
      <c r="AU134" s="11">
        <f t="shared" si="126"/>
        <v>0</v>
      </c>
      <c r="AV134" s="11">
        <f t="shared" si="126"/>
        <v>0</v>
      </c>
      <c r="AW134" s="11">
        <f t="shared" si="126"/>
        <v>0</v>
      </c>
      <c r="AX134" s="11">
        <f t="shared" si="126"/>
        <v>0</v>
      </c>
      <c r="AY134" s="11">
        <f t="shared" si="126"/>
        <v>0</v>
      </c>
      <c r="AZ134" s="11">
        <f t="shared" si="126"/>
        <v>0</v>
      </c>
      <c r="BA134" s="11">
        <f t="shared" si="126"/>
        <v>0</v>
      </c>
      <c r="BB134" s="11">
        <f t="shared" si="126"/>
        <v>0</v>
      </c>
      <c r="BC134" s="11">
        <f t="shared" si="126"/>
        <v>0</v>
      </c>
      <c r="BD134" s="11">
        <f t="shared" si="126"/>
        <v>0</v>
      </c>
      <c r="BE134" s="11">
        <f t="shared" si="126"/>
        <v>0</v>
      </c>
      <c r="BF134" s="11">
        <f t="shared" si="126"/>
        <v>0</v>
      </c>
      <c r="BG134" s="11">
        <f t="shared" si="126"/>
        <v>0</v>
      </c>
      <c r="BH134" s="11">
        <f t="shared" si="126"/>
        <v>0</v>
      </c>
      <c r="BI134" s="11">
        <f t="shared" si="126"/>
        <v>0</v>
      </c>
    </row>
    <row r="135" spans="1:61" ht="15.75">
      <c r="A135" s="12" t="s">
        <v>65</v>
      </c>
      <c r="B135" s="36">
        <v>0</v>
      </c>
      <c r="C135" s="36">
        <v>0</v>
      </c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1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0</v>
      </c>
      <c r="T135" s="36">
        <v>0</v>
      </c>
      <c r="U135" s="36">
        <v>0</v>
      </c>
      <c r="V135" s="36">
        <v>0</v>
      </c>
      <c r="W135" s="36">
        <v>0</v>
      </c>
      <c r="X135" s="36">
        <v>0</v>
      </c>
      <c r="Y135" s="36">
        <v>0</v>
      </c>
      <c r="Z135" s="36">
        <v>0</v>
      </c>
      <c r="AA135" s="36">
        <v>0</v>
      </c>
      <c r="AB135" s="36">
        <v>0</v>
      </c>
      <c r="AC135" s="36">
        <v>0</v>
      </c>
      <c r="AD135" s="36">
        <v>0</v>
      </c>
      <c r="AE135" s="36">
        <v>0</v>
      </c>
      <c r="AF135" s="36">
        <v>0</v>
      </c>
      <c r="AG135" s="36">
        <v>0</v>
      </c>
      <c r="AH135" s="36">
        <v>0</v>
      </c>
      <c r="AI135" s="36">
        <v>0</v>
      </c>
      <c r="AJ135" s="36">
        <v>0</v>
      </c>
      <c r="AK135" s="36">
        <v>0</v>
      </c>
      <c r="AL135" s="36">
        <v>0</v>
      </c>
      <c r="AM135" s="36">
        <v>0</v>
      </c>
      <c r="AN135" s="36">
        <v>0</v>
      </c>
      <c r="AO135" s="36">
        <v>0</v>
      </c>
      <c r="AP135" s="36">
        <v>0</v>
      </c>
      <c r="AQ135" s="36">
        <v>0</v>
      </c>
      <c r="AR135" s="36">
        <v>0</v>
      </c>
      <c r="AS135" s="36">
        <v>0</v>
      </c>
      <c r="AT135" s="36">
        <v>0</v>
      </c>
      <c r="AU135" s="36">
        <v>0</v>
      </c>
      <c r="AV135" s="36">
        <v>0</v>
      </c>
      <c r="AW135" s="36">
        <v>0</v>
      </c>
      <c r="AX135" s="36">
        <v>0</v>
      </c>
      <c r="AY135" s="36">
        <v>0</v>
      </c>
      <c r="AZ135" s="36">
        <v>0</v>
      </c>
      <c r="BA135" s="36">
        <v>0</v>
      </c>
      <c r="BB135" s="36">
        <v>0</v>
      </c>
      <c r="BC135" s="36">
        <v>0</v>
      </c>
      <c r="BD135" s="36">
        <v>0</v>
      </c>
      <c r="BE135" s="36">
        <v>0</v>
      </c>
      <c r="BF135" s="36">
        <v>0</v>
      </c>
      <c r="BG135" s="36">
        <v>0</v>
      </c>
      <c r="BH135" s="36">
        <v>0</v>
      </c>
      <c r="BI135" s="36">
        <v>0</v>
      </c>
    </row>
    <row r="136" spans="1:61" ht="15.75">
      <c r="A136" s="12" t="s">
        <v>162</v>
      </c>
      <c r="B136" s="11">
        <f aca="true" t="shared" si="127" ref="B136:AG136">B134*B135</f>
        <v>0</v>
      </c>
      <c r="C136" s="11">
        <f t="shared" si="127"/>
        <v>0</v>
      </c>
      <c r="D136" s="11">
        <f t="shared" si="127"/>
        <v>0</v>
      </c>
      <c r="E136" s="11">
        <f t="shared" si="127"/>
        <v>0</v>
      </c>
      <c r="F136" s="11">
        <f t="shared" si="127"/>
        <v>0</v>
      </c>
      <c r="G136" s="11">
        <f t="shared" si="127"/>
        <v>0</v>
      </c>
      <c r="H136" s="11">
        <f t="shared" si="127"/>
        <v>0</v>
      </c>
      <c r="I136" s="11">
        <f t="shared" si="127"/>
        <v>0</v>
      </c>
      <c r="J136" s="11">
        <f t="shared" si="127"/>
        <v>0</v>
      </c>
      <c r="K136" s="11">
        <f t="shared" si="127"/>
        <v>0</v>
      </c>
      <c r="L136" s="11">
        <f t="shared" si="127"/>
        <v>1</v>
      </c>
      <c r="M136" s="11">
        <f t="shared" si="127"/>
        <v>0</v>
      </c>
      <c r="N136" s="11">
        <f t="shared" si="127"/>
        <v>0</v>
      </c>
      <c r="O136" s="11">
        <f t="shared" si="127"/>
        <v>0</v>
      </c>
      <c r="P136" s="11">
        <f t="shared" si="127"/>
        <v>0</v>
      </c>
      <c r="Q136" s="11">
        <f t="shared" si="127"/>
        <v>0</v>
      </c>
      <c r="R136" s="11">
        <f t="shared" si="127"/>
        <v>0</v>
      </c>
      <c r="S136" s="11">
        <f t="shared" si="127"/>
        <v>0</v>
      </c>
      <c r="T136" s="11">
        <f t="shared" si="127"/>
        <v>0</v>
      </c>
      <c r="U136" s="11">
        <f t="shared" si="127"/>
        <v>0</v>
      </c>
      <c r="V136" s="11">
        <f t="shared" si="127"/>
        <v>0</v>
      </c>
      <c r="W136" s="11">
        <f t="shared" si="127"/>
        <v>0</v>
      </c>
      <c r="X136" s="11">
        <f t="shared" si="127"/>
        <v>0</v>
      </c>
      <c r="Y136" s="11">
        <f t="shared" si="127"/>
        <v>0</v>
      </c>
      <c r="Z136" s="11">
        <f t="shared" si="127"/>
        <v>0</v>
      </c>
      <c r="AA136" s="11">
        <f t="shared" si="127"/>
        <v>0</v>
      </c>
      <c r="AB136" s="11">
        <f t="shared" si="127"/>
        <v>0</v>
      </c>
      <c r="AC136" s="11">
        <f t="shared" si="127"/>
        <v>0</v>
      </c>
      <c r="AD136" s="11">
        <f t="shared" si="127"/>
        <v>0</v>
      </c>
      <c r="AE136" s="11">
        <f t="shared" si="127"/>
        <v>0</v>
      </c>
      <c r="AF136" s="11">
        <f t="shared" si="127"/>
        <v>0</v>
      </c>
      <c r="AG136" s="11">
        <f t="shared" si="127"/>
        <v>0</v>
      </c>
      <c r="AH136" s="11">
        <f aca="true" t="shared" si="128" ref="AH136:BM136">AH134*AH135</f>
        <v>0</v>
      </c>
      <c r="AI136" s="11">
        <f t="shared" si="128"/>
        <v>0</v>
      </c>
      <c r="AJ136" s="11">
        <f t="shared" si="128"/>
        <v>0</v>
      </c>
      <c r="AK136" s="11">
        <f t="shared" si="128"/>
        <v>0</v>
      </c>
      <c r="AL136" s="11">
        <f t="shared" si="128"/>
        <v>0</v>
      </c>
      <c r="AM136" s="11">
        <f t="shared" si="128"/>
        <v>0</v>
      </c>
      <c r="AN136" s="11">
        <f t="shared" si="128"/>
        <v>0</v>
      </c>
      <c r="AO136" s="11">
        <f t="shared" si="128"/>
        <v>0</v>
      </c>
      <c r="AP136" s="11">
        <f t="shared" si="128"/>
        <v>0</v>
      </c>
      <c r="AQ136" s="11">
        <f t="shared" si="128"/>
        <v>0</v>
      </c>
      <c r="AR136" s="11">
        <f t="shared" si="128"/>
        <v>0</v>
      </c>
      <c r="AS136" s="11">
        <f t="shared" si="128"/>
        <v>0</v>
      </c>
      <c r="AT136" s="11">
        <f t="shared" si="128"/>
        <v>0</v>
      </c>
      <c r="AU136" s="11">
        <f t="shared" si="128"/>
        <v>0</v>
      </c>
      <c r="AV136" s="11">
        <f t="shared" si="128"/>
        <v>0</v>
      </c>
      <c r="AW136" s="11">
        <f t="shared" si="128"/>
        <v>0</v>
      </c>
      <c r="AX136" s="11">
        <f t="shared" si="128"/>
        <v>0</v>
      </c>
      <c r="AY136" s="11">
        <f t="shared" si="128"/>
        <v>0</v>
      </c>
      <c r="AZ136" s="11">
        <f t="shared" si="128"/>
        <v>0</v>
      </c>
      <c r="BA136" s="11">
        <f t="shared" si="128"/>
        <v>0</v>
      </c>
      <c r="BB136" s="11">
        <f t="shared" si="128"/>
        <v>0</v>
      </c>
      <c r="BC136" s="11">
        <f t="shared" si="128"/>
        <v>0</v>
      </c>
      <c r="BD136" s="11">
        <f t="shared" si="128"/>
        <v>0</v>
      </c>
      <c r="BE136" s="11">
        <f t="shared" si="128"/>
        <v>0</v>
      </c>
      <c r="BF136" s="11">
        <f t="shared" si="128"/>
        <v>0</v>
      </c>
      <c r="BG136" s="11">
        <f t="shared" si="128"/>
        <v>0</v>
      </c>
      <c r="BH136" s="11">
        <f t="shared" si="128"/>
        <v>0</v>
      </c>
      <c r="BI136" s="11">
        <f t="shared" si="128"/>
        <v>0</v>
      </c>
    </row>
    <row r="137" spans="1:61" ht="15.75">
      <c r="A137" s="12" t="s">
        <v>66</v>
      </c>
      <c r="B137" s="46">
        <v>0</v>
      </c>
      <c r="C137" s="46">
        <v>0</v>
      </c>
      <c r="D137" s="46">
        <v>0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197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46">
        <v>0</v>
      </c>
      <c r="V137" s="46">
        <v>0</v>
      </c>
      <c r="W137" s="46">
        <v>0</v>
      </c>
      <c r="X137" s="46">
        <v>0</v>
      </c>
      <c r="Y137" s="46">
        <v>0</v>
      </c>
      <c r="Z137" s="46">
        <v>0</v>
      </c>
      <c r="AA137" s="46">
        <v>0</v>
      </c>
      <c r="AB137" s="46">
        <v>0</v>
      </c>
      <c r="AC137" s="46">
        <v>0</v>
      </c>
      <c r="AD137" s="46">
        <v>0</v>
      </c>
      <c r="AE137" s="46">
        <v>0</v>
      </c>
      <c r="AF137" s="46">
        <v>0</v>
      </c>
      <c r="AG137" s="46">
        <v>0</v>
      </c>
      <c r="AH137" s="46">
        <v>0</v>
      </c>
      <c r="AI137" s="46">
        <v>0</v>
      </c>
      <c r="AJ137" s="46">
        <v>0</v>
      </c>
      <c r="AK137" s="46">
        <v>0</v>
      </c>
      <c r="AL137" s="46">
        <v>0</v>
      </c>
      <c r="AM137" s="46">
        <v>0</v>
      </c>
      <c r="AN137" s="46">
        <v>0</v>
      </c>
      <c r="AO137" s="46">
        <v>0</v>
      </c>
      <c r="AP137" s="46">
        <v>0</v>
      </c>
      <c r="AQ137" s="46">
        <v>0</v>
      </c>
      <c r="AR137" s="46">
        <v>0</v>
      </c>
      <c r="AS137" s="46">
        <v>0</v>
      </c>
      <c r="AT137" s="46">
        <v>0</v>
      </c>
      <c r="AU137" s="46">
        <v>0</v>
      </c>
      <c r="AV137" s="46">
        <v>0</v>
      </c>
      <c r="AW137" s="46">
        <v>0</v>
      </c>
      <c r="AX137" s="46">
        <v>0</v>
      </c>
      <c r="AY137" s="46">
        <v>0</v>
      </c>
      <c r="AZ137" s="46">
        <v>0</v>
      </c>
      <c r="BA137" s="46">
        <v>0</v>
      </c>
      <c r="BB137" s="46">
        <v>0</v>
      </c>
      <c r="BC137" s="46">
        <v>0</v>
      </c>
      <c r="BD137" s="46">
        <v>0</v>
      </c>
      <c r="BE137" s="46">
        <v>0</v>
      </c>
      <c r="BF137" s="46">
        <v>0</v>
      </c>
      <c r="BG137" s="46">
        <v>0</v>
      </c>
      <c r="BH137" s="46">
        <v>0</v>
      </c>
      <c r="BI137" s="46">
        <v>0</v>
      </c>
    </row>
    <row r="138" spans="1:61" s="13" customFormat="1" ht="15.75">
      <c r="A138" s="13" t="s">
        <v>24</v>
      </c>
      <c r="B138" s="43">
        <f aca="true" t="shared" si="129" ref="B138:M138">B136*B137</f>
        <v>0</v>
      </c>
      <c r="C138" s="43">
        <f t="shared" si="129"/>
        <v>0</v>
      </c>
      <c r="D138" s="43">
        <f t="shared" si="129"/>
        <v>0</v>
      </c>
      <c r="E138" s="43">
        <f t="shared" si="129"/>
        <v>0</v>
      </c>
      <c r="F138" s="43">
        <f t="shared" si="129"/>
        <v>0</v>
      </c>
      <c r="G138" s="43">
        <f t="shared" si="129"/>
        <v>0</v>
      </c>
      <c r="H138" s="43">
        <f t="shared" si="129"/>
        <v>0</v>
      </c>
      <c r="I138" s="43">
        <f t="shared" si="129"/>
        <v>0</v>
      </c>
      <c r="J138" s="43">
        <f t="shared" si="129"/>
        <v>0</v>
      </c>
      <c r="K138" s="43">
        <f t="shared" si="129"/>
        <v>0</v>
      </c>
      <c r="L138" s="43">
        <f t="shared" si="129"/>
        <v>197</v>
      </c>
      <c r="M138" s="43">
        <f t="shared" si="129"/>
        <v>0</v>
      </c>
      <c r="N138" s="43">
        <f aca="true" t="shared" si="130" ref="N138:Y138">N136*N137</f>
        <v>0</v>
      </c>
      <c r="O138" s="43">
        <f t="shared" si="130"/>
        <v>0</v>
      </c>
      <c r="P138" s="43">
        <f t="shared" si="130"/>
        <v>0</v>
      </c>
      <c r="Q138" s="43">
        <f t="shared" si="130"/>
        <v>0</v>
      </c>
      <c r="R138" s="43">
        <f t="shared" si="130"/>
        <v>0</v>
      </c>
      <c r="S138" s="43">
        <f t="shared" si="130"/>
        <v>0</v>
      </c>
      <c r="T138" s="43">
        <f t="shared" si="130"/>
        <v>0</v>
      </c>
      <c r="U138" s="43">
        <f t="shared" si="130"/>
        <v>0</v>
      </c>
      <c r="V138" s="43">
        <f t="shared" si="130"/>
        <v>0</v>
      </c>
      <c r="W138" s="43">
        <f t="shared" si="130"/>
        <v>0</v>
      </c>
      <c r="X138" s="43">
        <f t="shared" si="130"/>
        <v>0</v>
      </c>
      <c r="Y138" s="43">
        <f t="shared" si="130"/>
        <v>0</v>
      </c>
      <c r="Z138" s="43">
        <f aca="true" t="shared" si="131" ref="Z138:AK138">Z136*Z137</f>
        <v>0</v>
      </c>
      <c r="AA138" s="43">
        <f t="shared" si="131"/>
        <v>0</v>
      </c>
      <c r="AB138" s="43">
        <f t="shared" si="131"/>
        <v>0</v>
      </c>
      <c r="AC138" s="43">
        <f t="shared" si="131"/>
        <v>0</v>
      </c>
      <c r="AD138" s="43">
        <f t="shared" si="131"/>
        <v>0</v>
      </c>
      <c r="AE138" s="43">
        <f t="shared" si="131"/>
        <v>0</v>
      </c>
      <c r="AF138" s="43">
        <f t="shared" si="131"/>
        <v>0</v>
      </c>
      <c r="AG138" s="43">
        <f t="shared" si="131"/>
        <v>0</v>
      </c>
      <c r="AH138" s="43">
        <f t="shared" si="131"/>
        <v>0</v>
      </c>
      <c r="AI138" s="43">
        <f t="shared" si="131"/>
        <v>0</v>
      </c>
      <c r="AJ138" s="43">
        <f t="shared" si="131"/>
        <v>0</v>
      </c>
      <c r="AK138" s="43">
        <f t="shared" si="131"/>
        <v>0</v>
      </c>
      <c r="AL138" s="43">
        <f aca="true" t="shared" si="132" ref="AL138:BI138">AL136*AL137</f>
        <v>0</v>
      </c>
      <c r="AM138" s="43">
        <f t="shared" si="132"/>
        <v>0</v>
      </c>
      <c r="AN138" s="43">
        <f t="shared" si="132"/>
        <v>0</v>
      </c>
      <c r="AO138" s="43">
        <f t="shared" si="132"/>
        <v>0</v>
      </c>
      <c r="AP138" s="43">
        <f t="shared" si="132"/>
        <v>0</v>
      </c>
      <c r="AQ138" s="43">
        <f t="shared" si="132"/>
        <v>0</v>
      </c>
      <c r="AR138" s="43">
        <f t="shared" si="132"/>
        <v>0</v>
      </c>
      <c r="AS138" s="43">
        <f t="shared" si="132"/>
        <v>0</v>
      </c>
      <c r="AT138" s="43">
        <f t="shared" si="132"/>
        <v>0</v>
      </c>
      <c r="AU138" s="43">
        <f t="shared" si="132"/>
        <v>0</v>
      </c>
      <c r="AV138" s="43">
        <f t="shared" si="132"/>
        <v>0</v>
      </c>
      <c r="AW138" s="43">
        <f t="shared" si="132"/>
        <v>0</v>
      </c>
      <c r="AX138" s="43">
        <f t="shared" si="132"/>
        <v>0</v>
      </c>
      <c r="AY138" s="43">
        <f t="shared" si="132"/>
        <v>0</v>
      </c>
      <c r="AZ138" s="43">
        <f t="shared" si="132"/>
        <v>0</v>
      </c>
      <c r="BA138" s="43">
        <f t="shared" si="132"/>
        <v>0</v>
      </c>
      <c r="BB138" s="43">
        <f t="shared" si="132"/>
        <v>0</v>
      </c>
      <c r="BC138" s="43">
        <f t="shared" si="132"/>
        <v>0</v>
      </c>
      <c r="BD138" s="43">
        <f t="shared" si="132"/>
        <v>0</v>
      </c>
      <c r="BE138" s="43">
        <f t="shared" si="132"/>
        <v>0</v>
      </c>
      <c r="BF138" s="43">
        <f t="shared" si="132"/>
        <v>0</v>
      </c>
      <c r="BG138" s="43">
        <f t="shared" si="132"/>
        <v>0</v>
      </c>
      <c r="BH138" s="43">
        <f t="shared" si="132"/>
        <v>0</v>
      </c>
      <c r="BI138" s="43">
        <f t="shared" si="132"/>
        <v>0</v>
      </c>
    </row>
    <row r="140" ht="15.75">
      <c r="A140" s="13" t="s">
        <v>112</v>
      </c>
    </row>
    <row r="141" spans="1:61" ht="15.75">
      <c r="A141" s="12" t="s">
        <v>81</v>
      </c>
      <c r="B141" s="11">
        <f>+B82</f>
        <v>0</v>
      </c>
      <c r="C141" s="11">
        <f aca="true" t="shared" si="133" ref="C141:BI141">+C82</f>
        <v>0</v>
      </c>
      <c r="D141" s="11">
        <f t="shared" si="133"/>
        <v>0</v>
      </c>
      <c r="E141" s="11">
        <f t="shared" si="133"/>
        <v>0</v>
      </c>
      <c r="F141" s="11">
        <f t="shared" si="133"/>
        <v>0</v>
      </c>
      <c r="G141" s="11">
        <f t="shared" si="133"/>
        <v>0</v>
      </c>
      <c r="H141" s="11">
        <f t="shared" si="133"/>
        <v>0</v>
      </c>
      <c r="I141" s="11">
        <f t="shared" si="133"/>
        <v>0</v>
      </c>
      <c r="J141" s="11">
        <f t="shared" si="133"/>
        <v>0</v>
      </c>
      <c r="K141" s="11">
        <f t="shared" si="133"/>
        <v>0</v>
      </c>
      <c r="L141" s="11">
        <f t="shared" si="133"/>
        <v>0</v>
      </c>
      <c r="M141" s="11">
        <f t="shared" si="133"/>
        <v>0</v>
      </c>
      <c r="N141" s="11">
        <f t="shared" si="133"/>
        <v>0</v>
      </c>
      <c r="O141" s="11">
        <f t="shared" si="133"/>
        <v>0</v>
      </c>
      <c r="P141" s="11">
        <f t="shared" si="133"/>
        <v>0</v>
      </c>
      <c r="Q141" s="11">
        <f t="shared" si="133"/>
        <v>0</v>
      </c>
      <c r="R141" s="11">
        <f t="shared" si="133"/>
        <v>0</v>
      </c>
      <c r="S141" s="11">
        <f t="shared" si="133"/>
        <v>0</v>
      </c>
      <c r="T141" s="11">
        <f t="shared" si="133"/>
        <v>0</v>
      </c>
      <c r="U141" s="11">
        <f t="shared" si="133"/>
        <v>0</v>
      </c>
      <c r="V141" s="11">
        <f t="shared" si="133"/>
        <v>0</v>
      </c>
      <c r="W141" s="11">
        <f t="shared" si="133"/>
        <v>0</v>
      </c>
      <c r="X141" s="11">
        <f t="shared" si="133"/>
        <v>0</v>
      </c>
      <c r="Y141" s="11">
        <f t="shared" si="133"/>
        <v>0</v>
      </c>
      <c r="Z141" s="11">
        <f t="shared" si="133"/>
        <v>0</v>
      </c>
      <c r="AA141" s="11">
        <f t="shared" si="133"/>
        <v>0</v>
      </c>
      <c r="AB141" s="11">
        <f t="shared" si="133"/>
        <v>0</v>
      </c>
      <c r="AC141" s="11">
        <f t="shared" si="133"/>
        <v>0</v>
      </c>
      <c r="AD141" s="11">
        <f t="shared" si="133"/>
        <v>0</v>
      </c>
      <c r="AE141" s="11">
        <f t="shared" si="133"/>
        <v>0</v>
      </c>
      <c r="AF141" s="11">
        <f t="shared" si="133"/>
        <v>0</v>
      </c>
      <c r="AG141" s="11">
        <f t="shared" si="133"/>
        <v>0</v>
      </c>
      <c r="AH141" s="11">
        <f t="shared" si="133"/>
        <v>0</v>
      </c>
      <c r="AI141" s="11">
        <f t="shared" si="133"/>
        <v>0</v>
      </c>
      <c r="AJ141" s="11">
        <f t="shared" si="133"/>
        <v>0</v>
      </c>
      <c r="AK141" s="11">
        <f t="shared" si="133"/>
        <v>0</v>
      </c>
      <c r="AL141" s="11">
        <f t="shared" si="133"/>
        <v>0</v>
      </c>
      <c r="AM141" s="11">
        <f t="shared" si="133"/>
        <v>0</v>
      </c>
      <c r="AN141" s="11">
        <f t="shared" si="133"/>
        <v>0</v>
      </c>
      <c r="AO141" s="11">
        <f t="shared" si="133"/>
        <v>0</v>
      </c>
      <c r="AP141" s="11">
        <f t="shared" si="133"/>
        <v>0</v>
      </c>
      <c r="AQ141" s="11">
        <f t="shared" si="133"/>
        <v>0</v>
      </c>
      <c r="AR141" s="11">
        <f t="shared" si="133"/>
        <v>0</v>
      </c>
      <c r="AS141" s="11">
        <f t="shared" si="133"/>
        <v>0</v>
      </c>
      <c r="AT141" s="11">
        <f t="shared" si="133"/>
        <v>0</v>
      </c>
      <c r="AU141" s="11">
        <f t="shared" si="133"/>
        <v>0</v>
      </c>
      <c r="AV141" s="11">
        <f t="shared" si="133"/>
        <v>0</v>
      </c>
      <c r="AW141" s="11">
        <f t="shared" si="133"/>
        <v>0</v>
      </c>
      <c r="AX141" s="11">
        <f t="shared" si="133"/>
        <v>0</v>
      </c>
      <c r="AY141" s="11">
        <f t="shared" si="133"/>
        <v>0</v>
      </c>
      <c r="AZ141" s="11">
        <f t="shared" si="133"/>
        <v>0</v>
      </c>
      <c r="BA141" s="11">
        <f t="shared" si="133"/>
        <v>0</v>
      </c>
      <c r="BB141" s="11">
        <f t="shared" si="133"/>
        <v>0</v>
      </c>
      <c r="BC141" s="11">
        <f t="shared" si="133"/>
        <v>0</v>
      </c>
      <c r="BD141" s="11">
        <f t="shared" si="133"/>
        <v>0</v>
      </c>
      <c r="BE141" s="11">
        <f t="shared" si="133"/>
        <v>0</v>
      </c>
      <c r="BF141" s="11">
        <f t="shared" si="133"/>
        <v>0</v>
      </c>
      <c r="BG141" s="11">
        <f t="shared" si="133"/>
        <v>0</v>
      </c>
      <c r="BH141" s="11">
        <f t="shared" si="133"/>
        <v>0</v>
      </c>
      <c r="BI141" s="11">
        <f t="shared" si="133"/>
        <v>0</v>
      </c>
    </row>
    <row r="142" spans="1:61" ht="15.75">
      <c r="A142" s="12" t="s">
        <v>39</v>
      </c>
      <c r="B142" s="36">
        <v>0</v>
      </c>
      <c r="C142" s="36">
        <v>0</v>
      </c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  <c r="R142" s="36">
        <v>0</v>
      </c>
      <c r="S142" s="36">
        <v>0</v>
      </c>
      <c r="T142" s="36">
        <v>0</v>
      </c>
      <c r="U142" s="36">
        <v>0</v>
      </c>
      <c r="V142" s="36">
        <v>0</v>
      </c>
      <c r="W142" s="36">
        <v>0</v>
      </c>
      <c r="X142" s="36">
        <v>0</v>
      </c>
      <c r="Y142" s="36">
        <v>0</v>
      </c>
      <c r="Z142" s="36">
        <v>0</v>
      </c>
      <c r="AA142" s="36">
        <v>0</v>
      </c>
      <c r="AB142" s="36">
        <v>0</v>
      </c>
      <c r="AC142" s="36">
        <v>0</v>
      </c>
      <c r="AD142" s="36">
        <v>0</v>
      </c>
      <c r="AE142" s="36">
        <v>0</v>
      </c>
      <c r="AF142" s="36">
        <v>0</v>
      </c>
      <c r="AG142" s="36">
        <v>0</v>
      </c>
      <c r="AH142" s="36">
        <v>0</v>
      </c>
      <c r="AI142" s="36">
        <v>0</v>
      </c>
      <c r="AJ142" s="36">
        <v>0</v>
      </c>
      <c r="AK142" s="36">
        <v>0</v>
      </c>
      <c r="AL142" s="36">
        <v>0</v>
      </c>
      <c r="AM142" s="36">
        <v>0</v>
      </c>
      <c r="AN142" s="36">
        <v>0</v>
      </c>
      <c r="AO142" s="36">
        <v>0</v>
      </c>
      <c r="AP142" s="36">
        <v>0</v>
      </c>
      <c r="AQ142" s="36">
        <v>0</v>
      </c>
      <c r="AR142" s="36">
        <v>0</v>
      </c>
      <c r="AS142" s="36">
        <v>0</v>
      </c>
      <c r="AT142" s="36">
        <v>0</v>
      </c>
      <c r="AU142" s="36">
        <v>0</v>
      </c>
      <c r="AV142" s="36">
        <v>0</v>
      </c>
      <c r="AW142" s="36">
        <v>0</v>
      </c>
      <c r="AX142" s="36">
        <v>0</v>
      </c>
      <c r="AY142" s="36">
        <v>0</v>
      </c>
      <c r="AZ142" s="36">
        <v>0</v>
      </c>
      <c r="BA142" s="36">
        <v>0</v>
      </c>
      <c r="BB142" s="36">
        <v>0</v>
      </c>
      <c r="BC142" s="36">
        <v>0</v>
      </c>
      <c r="BD142" s="36">
        <v>0</v>
      </c>
      <c r="BE142" s="36">
        <v>0</v>
      </c>
      <c r="BF142" s="36">
        <v>0</v>
      </c>
      <c r="BG142" s="36">
        <v>0</v>
      </c>
      <c r="BH142" s="36">
        <v>0</v>
      </c>
      <c r="BI142" s="36">
        <v>0</v>
      </c>
    </row>
    <row r="143" spans="1:61" ht="15.75">
      <c r="A143" s="12" t="s">
        <v>138</v>
      </c>
      <c r="B143" s="11">
        <f>+B142*B141</f>
        <v>0</v>
      </c>
      <c r="C143" s="11">
        <f aca="true" t="shared" si="134" ref="C143:BI143">+C142*C141</f>
        <v>0</v>
      </c>
      <c r="D143" s="11">
        <f t="shared" si="134"/>
        <v>0</v>
      </c>
      <c r="E143" s="11">
        <f t="shared" si="134"/>
        <v>0</v>
      </c>
      <c r="F143" s="11">
        <f t="shared" si="134"/>
        <v>0</v>
      </c>
      <c r="G143" s="11">
        <f t="shared" si="134"/>
        <v>0</v>
      </c>
      <c r="H143" s="11">
        <f t="shared" si="134"/>
        <v>0</v>
      </c>
      <c r="I143" s="11">
        <f t="shared" si="134"/>
        <v>0</v>
      </c>
      <c r="J143" s="11">
        <f t="shared" si="134"/>
        <v>0</v>
      </c>
      <c r="K143" s="11">
        <f t="shared" si="134"/>
        <v>0</v>
      </c>
      <c r="L143" s="11">
        <f t="shared" si="134"/>
        <v>0</v>
      </c>
      <c r="M143" s="11">
        <f t="shared" si="134"/>
        <v>0</v>
      </c>
      <c r="N143" s="11">
        <f t="shared" si="134"/>
        <v>0</v>
      </c>
      <c r="O143" s="11">
        <f t="shared" si="134"/>
        <v>0</v>
      </c>
      <c r="P143" s="11">
        <f t="shared" si="134"/>
        <v>0</v>
      </c>
      <c r="Q143" s="11">
        <f t="shared" si="134"/>
        <v>0</v>
      </c>
      <c r="R143" s="11">
        <f t="shared" si="134"/>
        <v>0</v>
      </c>
      <c r="S143" s="11">
        <f t="shared" si="134"/>
        <v>0</v>
      </c>
      <c r="T143" s="11">
        <f t="shared" si="134"/>
        <v>0</v>
      </c>
      <c r="U143" s="11">
        <f t="shared" si="134"/>
        <v>0</v>
      </c>
      <c r="V143" s="11">
        <f t="shared" si="134"/>
        <v>0</v>
      </c>
      <c r="W143" s="11">
        <f t="shared" si="134"/>
        <v>0</v>
      </c>
      <c r="X143" s="11">
        <f t="shared" si="134"/>
        <v>0</v>
      </c>
      <c r="Y143" s="11">
        <f t="shared" si="134"/>
        <v>0</v>
      </c>
      <c r="Z143" s="11">
        <f t="shared" si="134"/>
        <v>0</v>
      </c>
      <c r="AA143" s="11">
        <f t="shared" si="134"/>
        <v>0</v>
      </c>
      <c r="AB143" s="11">
        <f t="shared" si="134"/>
        <v>0</v>
      </c>
      <c r="AC143" s="11">
        <f t="shared" si="134"/>
        <v>0</v>
      </c>
      <c r="AD143" s="11">
        <f t="shared" si="134"/>
        <v>0</v>
      </c>
      <c r="AE143" s="11">
        <f t="shared" si="134"/>
        <v>0</v>
      </c>
      <c r="AF143" s="11">
        <f t="shared" si="134"/>
        <v>0</v>
      </c>
      <c r="AG143" s="11">
        <f t="shared" si="134"/>
        <v>0</v>
      </c>
      <c r="AH143" s="11">
        <f t="shared" si="134"/>
        <v>0</v>
      </c>
      <c r="AI143" s="11">
        <f t="shared" si="134"/>
        <v>0</v>
      </c>
      <c r="AJ143" s="11">
        <f t="shared" si="134"/>
        <v>0</v>
      </c>
      <c r="AK143" s="11">
        <f t="shared" si="134"/>
        <v>0</v>
      </c>
      <c r="AL143" s="11">
        <f t="shared" si="134"/>
        <v>0</v>
      </c>
      <c r="AM143" s="11">
        <f t="shared" si="134"/>
        <v>0</v>
      </c>
      <c r="AN143" s="11">
        <f t="shared" si="134"/>
        <v>0</v>
      </c>
      <c r="AO143" s="11">
        <f t="shared" si="134"/>
        <v>0</v>
      </c>
      <c r="AP143" s="11">
        <f t="shared" si="134"/>
        <v>0</v>
      </c>
      <c r="AQ143" s="11">
        <f t="shared" si="134"/>
        <v>0</v>
      </c>
      <c r="AR143" s="11">
        <f t="shared" si="134"/>
        <v>0</v>
      </c>
      <c r="AS143" s="11">
        <f t="shared" si="134"/>
        <v>0</v>
      </c>
      <c r="AT143" s="11">
        <f t="shared" si="134"/>
        <v>0</v>
      </c>
      <c r="AU143" s="11">
        <f t="shared" si="134"/>
        <v>0</v>
      </c>
      <c r="AV143" s="11">
        <f t="shared" si="134"/>
        <v>0</v>
      </c>
      <c r="AW143" s="11">
        <f t="shared" si="134"/>
        <v>0</v>
      </c>
      <c r="AX143" s="11">
        <f t="shared" si="134"/>
        <v>0</v>
      </c>
      <c r="AY143" s="11">
        <f t="shared" si="134"/>
        <v>0</v>
      </c>
      <c r="AZ143" s="11">
        <f t="shared" si="134"/>
        <v>0</v>
      </c>
      <c r="BA143" s="11">
        <f t="shared" si="134"/>
        <v>0</v>
      </c>
      <c r="BB143" s="11">
        <f t="shared" si="134"/>
        <v>0</v>
      </c>
      <c r="BC143" s="11">
        <f t="shared" si="134"/>
        <v>0</v>
      </c>
      <c r="BD143" s="11">
        <f t="shared" si="134"/>
        <v>0</v>
      </c>
      <c r="BE143" s="11">
        <f t="shared" si="134"/>
        <v>0</v>
      </c>
      <c r="BF143" s="11">
        <f t="shared" si="134"/>
        <v>0</v>
      </c>
      <c r="BG143" s="11">
        <f t="shared" si="134"/>
        <v>0</v>
      </c>
      <c r="BH143" s="11">
        <f t="shared" si="134"/>
        <v>0</v>
      </c>
      <c r="BI143" s="11">
        <f t="shared" si="134"/>
        <v>0</v>
      </c>
    </row>
    <row r="144" spans="1:61" ht="15.75">
      <c r="A144" s="12" t="s">
        <v>65</v>
      </c>
      <c r="B144" s="36">
        <v>0</v>
      </c>
      <c r="C144" s="36">
        <v>0</v>
      </c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0</v>
      </c>
      <c r="U144" s="36">
        <v>0</v>
      </c>
      <c r="V144" s="36">
        <v>0</v>
      </c>
      <c r="W144" s="36">
        <v>0</v>
      </c>
      <c r="X144" s="36">
        <v>0</v>
      </c>
      <c r="Y144" s="36">
        <v>0</v>
      </c>
      <c r="Z144" s="36">
        <v>0</v>
      </c>
      <c r="AA144" s="36">
        <v>0</v>
      </c>
      <c r="AB144" s="36">
        <v>0</v>
      </c>
      <c r="AC144" s="36">
        <v>0</v>
      </c>
      <c r="AD144" s="36">
        <v>0</v>
      </c>
      <c r="AE144" s="36">
        <v>0</v>
      </c>
      <c r="AF144" s="36">
        <v>0</v>
      </c>
      <c r="AG144" s="36">
        <v>0</v>
      </c>
      <c r="AH144" s="36">
        <v>0</v>
      </c>
      <c r="AI144" s="36">
        <v>0</v>
      </c>
      <c r="AJ144" s="36">
        <v>0</v>
      </c>
      <c r="AK144" s="36">
        <v>0</v>
      </c>
      <c r="AL144" s="36">
        <v>0</v>
      </c>
      <c r="AM144" s="36">
        <v>0</v>
      </c>
      <c r="AN144" s="36">
        <v>0</v>
      </c>
      <c r="AO144" s="36">
        <v>0</v>
      </c>
      <c r="AP144" s="36">
        <v>0</v>
      </c>
      <c r="AQ144" s="36">
        <v>0</v>
      </c>
      <c r="AR144" s="36">
        <v>0</v>
      </c>
      <c r="AS144" s="36">
        <v>0</v>
      </c>
      <c r="AT144" s="36">
        <v>0</v>
      </c>
      <c r="AU144" s="36">
        <v>0</v>
      </c>
      <c r="AV144" s="36">
        <v>0</v>
      </c>
      <c r="AW144" s="36">
        <v>0</v>
      </c>
      <c r="AX144" s="36">
        <v>0</v>
      </c>
      <c r="AY144" s="36">
        <v>0</v>
      </c>
      <c r="AZ144" s="36">
        <v>0</v>
      </c>
      <c r="BA144" s="36">
        <v>0</v>
      </c>
      <c r="BB144" s="36">
        <v>0</v>
      </c>
      <c r="BC144" s="36">
        <v>0</v>
      </c>
      <c r="BD144" s="36">
        <v>0</v>
      </c>
      <c r="BE144" s="36">
        <v>0</v>
      </c>
      <c r="BF144" s="36">
        <v>0</v>
      </c>
      <c r="BG144" s="36">
        <v>0</v>
      </c>
      <c r="BH144" s="36">
        <v>0</v>
      </c>
      <c r="BI144" s="36">
        <v>0</v>
      </c>
    </row>
    <row r="145" spans="1:61" ht="15.75">
      <c r="A145" s="12" t="s">
        <v>162</v>
      </c>
      <c r="B145" s="11">
        <f aca="true" t="shared" si="135" ref="B145:AG145">B143*B144</f>
        <v>0</v>
      </c>
      <c r="C145" s="11">
        <f t="shared" si="135"/>
        <v>0</v>
      </c>
      <c r="D145" s="11">
        <f t="shared" si="135"/>
        <v>0</v>
      </c>
      <c r="E145" s="11">
        <f t="shared" si="135"/>
        <v>0</v>
      </c>
      <c r="F145" s="11">
        <f t="shared" si="135"/>
        <v>0</v>
      </c>
      <c r="G145" s="11">
        <f t="shared" si="135"/>
        <v>0</v>
      </c>
      <c r="H145" s="11">
        <f t="shared" si="135"/>
        <v>0</v>
      </c>
      <c r="I145" s="11">
        <f t="shared" si="135"/>
        <v>0</v>
      </c>
      <c r="J145" s="11">
        <f t="shared" si="135"/>
        <v>0</v>
      </c>
      <c r="K145" s="11">
        <f t="shared" si="135"/>
        <v>0</v>
      </c>
      <c r="L145" s="11">
        <f t="shared" si="135"/>
        <v>0</v>
      </c>
      <c r="M145" s="11">
        <f t="shared" si="135"/>
        <v>0</v>
      </c>
      <c r="N145" s="11">
        <f t="shared" si="135"/>
        <v>0</v>
      </c>
      <c r="O145" s="11">
        <f t="shared" si="135"/>
        <v>0</v>
      </c>
      <c r="P145" s="11">
        <f t="shared" si="135"/>
        <v>0</v>
      </c>
      <c r="Q145" s="11">
        <f t="shared" si="135"/>
        <v>0</v>
      </c>
      <c r="R145" s="11">
        <f t="shared" si="135"/>
        <v>0</v>
      </c>
      <c r="S145" s="11">
        <f t="shared" si="135"/>
        <v>0</v>
      </c>
      <c r="T145" s="11">
        <f t="shared" si="135"/>
        <v>0</v>
      </c>
      <c r="U145" s="11">
        <f t="shared" si="135"/>
        <v>0</v>
      </c>
      <c r="V145" s="11">
        <f t="shared" si="135"/>
        <v>0</v>
      </c>
      <c r="W145" s="11">
        <f t="shared" si="135"/>
        <v>0</v>
      </c>
      <c r="X145" s="11">
        <f t="shared" si="135"/>
        <v>0</v>
      </c>
      <c r="Y145" s="11">
        <f t="shared" si="135"/>
        <v>0</v>
      </c>
      <c r="Z145" s="11">
        <f t="shared" si="135"/>
        <v>0</v>
      </c>
      <c r="AA145" s="11">
        <f t="shared" si="135"/>
        <v>0</v>
      </c>
      <c r="AB145" s="11">
        <f t="shared" si="135"/>
        <v>0</v>
      </c>
      <c r="AC145" s="11">
        <f t="shared" si="135"/>
        <v>0</v>
      </c>
      <c r="AD145" s="11">
        <f t="shared" si="135"/>
        <v>0</v>
      </c>
      <c r="AE145" s="11">
        <f t="shared" si="135"/>
        <v>0</v>
      </c>
      <c r="AF145" s="11">
        <f t="shared" si="135"/>
        <v>0</v>
      </c>
      <c r="AG145" s="11">
        <f t="shared" si="135"/>
        <v>0</v>
      </c>
      <c r="AH145" s="11">
        <f aca="true" t="shared" si="136" ref="AH145:BM145">AH143*AH144</f>
        <v>0</v>
      </c>
      <c r="AI145" s="11">
        <f t="shared" si="136"/>
        <v>0</v>
      </c>
      <c r="AJ145" s="11">
        <f t="shared" si="136"/>
        <v>0</v>
      </c>
      <c r="AK145" s="11">
        <f t="shared" si="136"/>
        <v>0</v>
      </c>
      <c r="AL145" s="11">
        <f t="shared" si="136"/>
        <v>0</v>
      </c>
      <c r="AM145" s="11">
        <f t="shared" si="136"/>
        <v>0</v>
      </c>
      <c r="AN145" s="11">
        <f t="shared" si="136"/>
        <v>0</v>
      </c>
      <c r="AO145" s="11">
        <f t="shared" si="136"/>
        <v>0</v>
      </c>
      <c r="AP145" s="11">
        <f t="shared" si="136"/>
        <v>0</v>
      </c>
      <c r="AQ145" s="11">
        <f t="shared" si="136"/>
        <v>0</v>
      </c>
      <c r="AR145" s="11">
        <f t="shared" si="136"/>
        <v>0</v>
      </c>
      <c r="AS145" s="11">
        <f t="shared" si="136"/>
        <v>0</v>
      </c>
      <c r="AT145" s="11">
        <f t="shared" si="136"/>
        <v>0</v>
      </c>
      <c r="AU145" s="11">
        <f t="shared" si="136"/>
        <v>0</v>
      </c>
      <c r="AV145" s="11">
        <f t="shared" si="136"/>
        <v>0</v>
      </c>
      <c r="AW145" s="11">
        <f t="shared" si="136"/>
        <v>0</v>
      </c>
      <c r="AX145" s="11">
        <f t="shared" si="136"/>
        <v>0</v>
      </c>
      <c r="AY145" s="11">
        <f t="shared" si="136"/>
        <v>0</v>
      </c>
      <c r="AZ145" s="11">
        <f t="shared" si="136"/>
        <v>0</v>
      </c>
      <c r="BA145" s="11">
        <f t="shared" si="136"/>
        <v>0</v>
      </c>
      <c r="BB145" s="11">
        <f t="shared" si="136"/>
        <v>0</v>
      </c>
      <c r="BC145" s="11">
        <f t="shared" si="136"/>
        <v>0</v>
      </c>
      <c r="BD145" s="11">
        <f t="shared" si="136"/>
        <v>0</v>
      </c>
      <c r="BE145" s="11">
        <f t="shared" si="136"/>
        <v>0</v>
      </c>
      <c r="BF145" s="11">
        <f t="shared" si="136"/>
        <v>0</v>
      </c>
      <c r="BG145" s="11">
        <f t="shared" si="136"/>
        <v>0</v>
      </c>
      <c r="BH145" s="11">
        <f t="shared" si="136"/>
        <v>0</v>
      </c>
      <c r="BI145" s="11">
        <f t="shared" si="136"/>
        <v>0</v>
      </c>
    </row>
    <row r="146" spans="1:61" ht="15.75">
      <c r="A146" s="12" t="s">
        <v>66</v>
      </c>
      <c r="B146" s="46">
        <v>0</v>
      </c>
      <c r="C146" s="46">
        <v>0</v>
      </c>
      <c r="D146" s="46">
        <v>0</v>
      </c>
      <c r="E146" s="46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46">
        <v>0</v>
      </c>
      <c r="V146" s="46">
        <v>0</v>
      </c>
      <c r="W146" s="46">
        <v>0</v>
      </c>
      <c r="X146" s="46">
        <v>0</v>
      </c>
      <c r="Y146" s="46">
        <v>0</v>
      </c>
      <c r="Z146" s="46">
        <v>0</v>
      </c>
      <c r="AA146" s="46">
        <v>0</v>
      </c>
      <c r="AB146" s="46">
        <v>0</v>
      </c>
      <c r="AC146" s="46">
        <v>0</v>
      </c>
      <c r="AD146" s="46">
        <v>0</v>
      </c>
      <c r="AE146" s="46">
        <v>0</v>
      </c>
      <c r="AF146" s="46">
        <v>0</v>
      </c>
      <c r="AG146" s="46">
        <v>0</v>
      </c>
      <c r="AH146" s="46">
        <v>0</v>
      </c>
      <c r="AI146" s="46">
        <v>0</v>
      </c>
      <c r="AJ146" s="46">
        <v>0</v>
      </c>
      <c r="AK146" s="46">
        <v>0</v>
      </c>
      <c r="AL146" s="46">
        <v>0</v>
      </c>
      <c r="AM146" s="46">
        <v>0</v>
      </c>
      <c r="AN146" s="46">
        <v>0</v>
      </c>
      <c r="AO146" s="46">
        <v>0</v>
      </c>
      <c r="AP146" s="46">
        <v>0</v>
      </c>
      <c r="AQ146" s="46">
        <v>0</v>
      </c>
      <c r="AR146" s="46">
        <v>0</v>
      </c>
      <c r="AS146" s="46">
        <v>0</v>
      </c>
      <c r="AT146" s="46">
        <v>0</v>
      </c>
      <c r="AU146" s="46">
        <v>0</v>
      </c>
      <c r="AV146" s="46">
        <v>0</v>
      </c>
      <c r="AW146" s="46">
        <v>0</v>
      </c>
      <c r="AX146" s="46">
        <v>0</v>
      </c>
      <c r="AY146" s="46">
        <v>0</v>
      </c>
      <c r="AZ146" s="46">
        <v>0</v>
      </c>
      <c r="BA146" s="46">
        <v>0</v>
      </c>
      <c r="BB146" s="46">
        <v>0</v>
      </c>
      <c r="BC146" s="46">
        <v>0</v>
      </c>
      <c r="BD146" s="46">
        <v>0</v>
      </c>
      <c r="BE146" s="46">
        <v>0</v>
      </c>
      <c r="BF146" s="46">
        <v>0</v>
      </c>
      <c r="BG146" s="46">
        <v>0</v>
      </c>
      <c r="BH146" s="46">
        <v>0</v>
      </c>
      <c r="BI146" s="46">
        <v>0</v>
      </c>
    </row>
    <row r="147" spans="1:61" ht="15.75">
      <c r="A147" s="13" t="s">
        <v>24</v>
      </c>
      <c r="B147" s="43">
        <f aca="true" t="shared" si="137" ref="B147:AG147">B145*B146</f>
        <v>0</v>
      </c>
      <c r="C147" s="43">
        <f t="shared" si="137"/>
        <v>0</v>
      </c>
      <c r="D147" s="43">
        <f t="shared" si="137"/>
        <v>0</v>
      </c>
      <c r="E147" s="43">
        <f t="shared" si="137"/>
        <v>0</v>
      </c>
      <c r="F147" s="43">
        <f t="shared" si="137"/>
        <v>0</v>
      </c>
      <c r="G147" s="43">
        <f t="shared" si="137"/>
        <v>0</v>
      </c>
      <c r="H147" s="43">
        <f t="shared" si="137"/>
        <v>0</v>
      </c>
      <c r="I147" s="43">
        <f t="shared" si="137"/>
        <v>0</v>
      </c>
      <c r="J147" s="43">
        <f t="shared" si="137"/>
        <v>0</v>
      </c>
      <c r="K147" s="43">
        <f t="shared" si="137"/>
        <v>0</v>
      </c>
      <c r="L147" s="43">
        <f t="shared" si="137"/>
        <v>0</v>
      </c>
      <c r="M147" s="43">
        <f t="shared" si="137"/>
        <v>0</v>
      </c>
      <c r="N147" s="43">
        <f t="shared" si="137"/>
        <v>0</v>
      </c>
      <c r="O147" s="43">
        <f t="shared" si="137"/>
        <v>0</v>
      </c>
      <c r="P147" s="43">
        <f t="shared" si="137"/>
        <v>0</v>
      </c>
      <c r="Q147" s="43">
        <f t="shared" si="137"/>
        <v>0</v>
      </c>
      <c r="R147" s="43">
        <f t="shared" si="137"/>
        <v>0</v>
      </c>
      <c r="S147" s="43">
        <f t="shared" si="137"/>
        <v>0</v>
      </c>
      <c r="T147" s="43">
        <f t="shared" si="137"/>
        <v>0</v>
      </c>
      <c r="U147" s="43">
        <f t="shared" si="137"/>
        <v>0</v>
      </c>
      <c r="V147" s="43">
        <f t="shared" si="137"/>
        <v>0</v>
      </c>
      <c r="W147" s="43">
        <f t="shared" si="137"/>
        <v>0</v>
      </c>
      <c r="X147" s="43">
        <f t="shared" si="137"/>
        <v>0</v>
      </c>
      <c r="Y147" s="43">
        <f t="shared" si="137"/>
        <v>0</v>
      </c>
      <c r="Z147" s="43">
        <f t="shared" si="137"/>
        <v>0</v>
      </c>
      <c r="AA147" s="43">
        <f t="shared" si="137"/>
        <v>0</v>
      </c>
      <c r="AB147" s="43">
        <f t="shared" si="137"/>
        <v>0</v>
      </c>
      <c r="AC147" s="43">
        <f t="shared" si="137"/>
        <v>0</v>
      </c>
      <c r="AD147" s="43">
        <f t="shared" si="137"/>
        <v>0</v>
      </c>
      <c r="AE147" s="43">
        <f t="shared" si="137"/>
        <v>0</v>
      </c>
      <c r="AF147" s="43">
        <f t="shared" si="137"/>
        <v>0</v>
      </c>
      <c r="AG147" s="43">
        <f t="shared" si="137"/>
        <v>0</v>
      </c>
      <c r="AH147" s="43">
        <f aca="true" t="shared" si="138" ref="AH147:BI147">AH145*AH146</f>
        <v>0</v>
      </c>
      <c r="AI147" s="43">
        <f t="shared" si="138"/>
        <v>0</v>
      </c>
      <c r="AJ147" s="43">
        <f t="shared" si="138"/>
        <v>0</v>
      </c>
      <c r="AK147" s="43">
        <f t="shared" si="138"/>
        <v>0</v>
      </c>
      <c r="AL147" s="43">
        <f t="shared" si="138"/>
        <v>0</v>
      </c>
      <c r="AM147" s="43">
        <f t="shared" si="138"/>
        <v>0</v>
      </c>
      <c r="AN147" s="43">
        <f t="shared" si="138"/>
        <v>0</v>
      </c>
      <c r="AO147" s="43">
        <f t="shared" si="138"/>
        <v>0</v>
      </c>
      <c r="AP147" s="43">
        <f t="shared" si="138"/>
        <v>0</v>
      </c>
      <c r="AQ147" s="43">
        <f t="shared" si="138"/>
        <v>0</v>
      </c>
      <c r="AR147" s="43">
        <f t="shared" si="138"/>
        <v>0</v>
      </c>
      <c r="AS147" s="43">
        <f t="shared" si="138"/>
        <v>0</v>
      </c>
      <c r="AT147" s="43">
        <f t="shared" si="138"/>
        <v>0</v>
      </c>
      <c r="AU147" s="43">
        <f t="shared" si="138"/>
        <v>0</v>
      </c>
      <c r="AV147" s="43">
        <f t="shared" si="138"/>
        <v>0</v>
      </c>
      <c r="AW147" s="43">
        <f t="shared" si="138"/>
        <v>0</v>
      </c>
      <c r="AX147" s="43">
        <f t="shared" si="138"/>
        <v>0</v>
      </c>
      <c r="AY147" s="43">
        <f t="shared" si="138"/>
        <v>0</v>
      </c>
      <c r="AZ147" s="43">
        <f t="shared" si="138"/>
        <v>0</v>
      </c>
      <c r="BA147" s="43">
        <f t="shared" si="138"/>
        <v>0</v>
      </c>
      <c r="BB147" s="43">
        <f t="shared" si="138"/>
        <v>0</v>
      </c>
      <c r="BC147" s="43">
        <f t="shared" si="138"/>
        <v>0</v>
      </c>
      <c r="BD147" s="43">
        <f t="shared" si="138"/>
        <v>0</v>
      </c>
      <c r="BE147" s="43">
        <f t="shared" si="138"/>
        <v>0</v>
      </c>
      <c r="BF147" s="43">
        <f t="shared" si="138"/>
        <v>0</v>
      </c>
      <c r="BG147" s="43">
        <f t="shared" si="138"/>
        <v>0</v>
      </c>
      <c r="BH147" s="43">
        <f t="shared" si="138"/>
        <v>0</v>
      </c>
      <c r="BI147" s="43">
        <f t="shared" si="138"/>
        <v>0</v>
      </c>
    </row>
    <row r="149" ht="15.75">
      <c r="A149" s="13" t="s">
        <v>34</v>
      </c>
    </row>
    <row r="150" spans="1:61" ht="15.75">
      <c r="A150" s="12" t="s">
        <v>81</v>
      </c>
      <c r="B150" s="11">
        <f>+B93</f>
        <v>0</v>
      </c>
      <c r="C150" s="11">
        <f aca="true" t="shared" si="139" ref="C150:BI150">+C93</f>
        <v>0</v>
      </c>
      <c r="D150" s="11">
        <f t="shared" si="139"/>
        <v>0</v>
      </c>
      <c r="E150" s="11">
        <f t="shared" si="139"/>
        <v>0</v>
      </c>
      <c r="F150" s="11">
        <f t="shared" si="139"/>
        <v>0</v>
      </c>
      <c r="G150" s="11">
        <f t="shared" si="139"/>
        <v>0</v>
      </c>
      <c r="H150" s="11">
        <f t="shared" si="139"/>
        <v>0</v>
      </c>
      <c r="I150" s="11">
        <f t="shared" si="139"/>
        <v>0</v>
      </c>
      <c r="J150" s="11">
        <f t="shared" si="139"/>
        <v>0</v>
      </c>
      <c r="K150" s="11">
        <f t="shared" si="139"/>
        <v>0</v>
      </c>
      <c r="L150" s="11">
        <f t="shared" si="139"/>
        <v>0</v>
      </c>
      <c r="M150" s="11">
        <f t="shared" si="139"/>
        <v>0</v>
      </c>
      <c r="N150" s="11">
        <f t="shared" si="139"/>
        <v>0</v>
      </c>
      <c r="O150" s="11">
        <f t="shared" si="139"/>
        <v>0</v>
      </c>
      <c r="P150" s="11">
        <f t="shared" si="139"/>
        <v>0</v>
      </c>
      <c r="Q150" s="11">
        <f t="shared" si="139"/>
        <v>0</v>
      </c>
      <c r="R150" s="11">
        <f t="shared" si="139"/>
        <v>0</v>
      </c>
      <c r="S150" s="11">
        <f t="shared" si="139"/>
        <v>0</v>
      </c>
      <c r="T150" s="11">
        <f t="shared" si="139"/>
        <v>0</v>
      </c>
      <c r="U150" s="11">
        <f t="shared" si="139"/>
        <v>0</v>
      </c>
      <c r="V150" s="11">
        <f t="shared" si="139"/>
        <v>0</v>
      </c>
      <c r="W150" s="11">
        <f t="shared" si="139"/>
        <v>0</v>
      </c>
      <c r="X150" s="11">
        <f t="shared" si="139"/>
        <v>0</v>
      </c>
      <c r="Y150" s="11">
        <f t="shared" si="139"/>
        <v>0</v>
      </c>
      <c r="Z150" s="11">
        <f t="shared" si="139"/>
        <v>0</v>
      </c>
      <c r="AA150" s="11">
        <f t="shared" si="139"/>
        <v>0</v>
      </c>
      <c r="AB150" s="11">
        <f t="shared" si="139"/>
        <v>0</v>
      </c>
      <c r="AC150" s="11">
        <f t="shared" si="139"/>
        <v>0</v>
      </c>
      <c r="AD150" s="11">
        <f t="shared" si="139"/>
        <v>0</v>
      </c>
      <c r="AE150" s="11">
        <f t="shared" si="139"/>
        <v>0</v>
      </c>
      <c r="AF150" s="11">
        <f t="shared" si="139"/>
        <v>0</v>
      </c>
      <c r="AG150" s="11">
        <f t="shared" si="139"/>
        <v>0</v>
      </c>
      <c r="AH150" s="11">
        <f t="shared" si="139"/>
        <v>0</v>
      </c>
      <c r="AI150" s="11">
        <f t="shared" si="139"/>
        <v>0</v>
      </c>
      <c r="AJ150" s="11">
        <f t="shared" si="139"/>
        <v>0</v>
      </c>
      <c r="AK150" s="11">
        <f t="shared" si="139"/>
        <v>0</v>
      </c>
      <c r="AL150" s="11">
        <f t="shared" si="139"/>
        <v>0</v>
      </c>
      <c r="AM150" s="11">
        <f t="shared" si="139"/>
        <v>0</v>
      </c>
      <c r="AN150" s="11">
        <f t="shared" si="139"/>
        <v>0</v>
      </c>
      <c r="AO150" s="11">
        <f t="shared" si="139"/>
        <v>0</v>
      </c>
      <c r="AP150" s="11">
        <f t="shared" si="139"/>
        <v>0</v>
      </c>
      <c r="AQ150" s="11">
        <f t="shared" si="139"/>
        <v>0</v>
      </c>
      <c r="AR150" s="11">
        <f t="shared" si="139"/>
        <v>0</v>
      </c>
      <c r="AS150" s="11">
        <f t="shared" si="139"/>
        <v>0</v>
      </c>
      <c r="AT150" s="11">
        <f t="shared" si="139"/>
        <v>0</v>
      </c>
      <c r="AU150" s="11">
        <f t="shared" si="139"/>
        <v>0</v>
      </c>
      <c r="AV150" s="11">
        <f t="shared" si="139"/>
        <v>0</v>
      </c>
      <c r="AW150" s="11">
        <f t="shared" si="139"/>
        <v>0</v>
      </c>
      <c r="AX150" s="11">
        <f t="shared" si="139"/>
        <v>0</v>
      </c>
      <c r="AY150" s="11">
        <f t="shared" si="139"/>
        <v>0</v>
      </c>
      <c r="AZ150" s="11">
        <f t="shared" si="139"/>
        <v>0</v>
      </c>
      <c r="BA150" s="11">
        <f t="shared" si="139"/>
        <v>0</v>
      </c>
      <c r="BB150" s="11">
        <f t="shared" si="139"/>
        <v>0</v>
      </c>
      <c r="BC150" s="11">
        <f t="shared" si="139"/>
        <v>0</v>
      </c>
      <c r="BD150" s="11">
        <f t="shared" si="139"/>
        <v>0</v>
      </c>
      <c r="BE150" s="11">
        <f t="shared" si="139"/>
        <v>0</v>
      </c>
      <c r="BF150" s="11">
        <f t="shared" si="139"/>
        <v>0</v>
      </c>
      <c r="BG150" s="11">
        <f t="shared" si="139"/>
        <v>0</v>
      </c>
      <c r="BH150" s="11">
        <f t="shared" si="139"/>
        <v>0</v>
      </c>
      <c r="BI150" s="11">
        <f t="shared" si="139"/>
        <v>0</v>
      </c>
    </row>
    <row r="151" spans="1:61" ht="15.75">
      <c r="A151" s="12" t="s">
        <v>39</v>
      </c>
      <c r="B151" s="36">
        <v>0</v>
      </c>
      <c r="C151" s="36">
        <v>0</v>
      </c>
      <c r="D151" s="36">
        <v>0</v>
      </c>
      <c r="E151" s="36">
        <v>0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36">
        <v>0</v>
      </c>
      <c r="U151" s="36">
        <v>0</v>
      </c>
      <c r="V151" s="36">
        <v>0</v>
      </c>
      <c r="W151" s="36">
        <v>0</v>
      </c>
      <c r="X151" s="36">
        <v>0</v>
      </c>
      <c r="Y151" s="36">
        <v>0</v>
      </c>
      <c r="Z151" s="36">
        <v>0</v>
      </c>
      <c r="AA151" s="36">
        <v>0</v>
      </c>
      <c r="AB151" s="36">
        <v>0</v>
      </c>
      <c r="AC151" s="36">
        <v>0</v>
      </c>
      <c r="AD151" s="36">
        <v>0</v>
      </c>
      <c r="AE151" s="36">
        <v>0</v>
      </c>
      <c r="AF151" s="36">
        <v>0</v>
      </c>
      <c r="AG151" s="36">
        <v>0</v>
      </c>
      <c r="AH151" s="36">
        <v>0</v>
      </c>
      <c r="AI151" s="36">
        <v>0</v>
      </c>
      <c r="AJ151" s="36">
        <v>0</v>
      </c>
      <c r="AK151" s="36">
        <v>0</v>
      </c>
      <c r="AL151" s="36">
        <v>0</v>
      </c>
      <c r="AM151" s="36">
        <v>0</v>
      </c>
      <c r="AN151" s="36">
        <v>0</v>
      </c>
      <c r="AO151" s="36">
        <v>0</v>
      </c>
      <c r="AP151" s="36">
        <v>0</v>
      </c>
      <c r="AQ151" s="36">
        <v>0</v>
      </c>
      <c r="AR151" s="36">
        <v>0</v>
      </c>
      <c r="AS151" s="36">
        <v>0</v>
      </c>
      <c r="AT151" s="36">
        <v>0</v>
      </c>
      <c r="AU151" s="36">
        <v>0</v>
      </c>
      <c r="AV151" s="36">
        <v>0</v>
      </c>
      <c r="AW151" s="36">
        <v>0</v>
      </c>
      <c r="AX151" s="36">
        <v>0</v>
      </c>
      <c r="AY151" s="36">
        <v>0</v>
      </c>
      <c r="AZ151" s="36">
        <v>0</v>
      </c>
      <c r="BA151" s="36">
        <v>0</v>
      </c>
      <c r="BB151" s="36">
        <v>0</v>
      </c>
      <c r="BC151" s="36">
        <v>0</v>
      </c>
      <c r="BD151" s="36">
        <v>0</v>
      </c>
      <c r="BE151" s="36">
        <v>0</v>
      </c>
      <c r="BF151" s="36">
        <v>0</v>
      </c>
      <c r="BG151" s="36">
        <v>0</v>
      </c>
      <c r="BH151" s="36">
        <v>0</v>
      </c>
      <c r="BI151" s="36">
        <v>0</v>
      </c>
    </row>
    <row r="152" spans="1:61" ht="15.75">
      <c r="A152" s="12" t="s">
        <v>138</v>
      </c>
      <c r="B152" s="11">
        <f>+B151*B150</f>
        <v>0</v>
      </c>
      <c r="C152" s="11">
        <f aca="true" t="shared" si="140" ref="C152:BI152">+C151*C150</f>
        <v>0</v>
      </c>
      <c r="D152" s="11">
        <f t="shared" si="140"/>
        <v>0</v>
      </c>
      <c r="E152" s="11">
        <f t="shared" si="140"/>
        <v>0</v>
      </c>
      <c r="F152" s="11">
        <f t="shared" si="140"/>
        <v>0</v>
      </c>
      <c r="G152" s="11">
        <f t="shared" si="140"/>
        <v>0</v>
      </c>
      <c r="H152" s="11">
        <f t="shared" si="140"/>
        <v>0</v>
      </c>
      <c r="I152" s="11">
        <f t="shared" si="140"/>
        <v>0</v>
      </c>
      <c r="J152" s="11">
        <f t="shared" si="140"/>
        <v>0</v>
      </c>
      <c r="K152" s="11">
        <f t="shared" si="140"/>
        <v>0</v>
      </c>
      <c r="L152" s="11">
        <f t="shared" si="140"/>
        <v>0</v>
      </c>
      <c r="M152" s="11">
        <f t="shared" si="140"/>
        <v>0</v>
      </c>
      <c r="N152" s="11">
        <f t="shared" si="140"/>
        <v>0</v>
      </c>
      <c r="O152" s="11">
        <f t="shared" si="140"/>
        <v>0</v>
      </c>
      <c r="P152" s="11">
        <f t="shared" si="140"/>
        <v>0</v>
      </c>
      <c r="Q152" s="11">
        <f t="shared" si="140"/>
        <v>0</v>
      </c>
      <c r="R152" s="11">
        <f t="shared" si="140"/>
        <v>0</v>
      </c>
      <c r="S152" s="11">
        <f t="shared" si="140"/>
        <v>0</v>
      </c>
      <c r="T152" s="11">
        <f t="shared" si="140"/>
        <v>0</v>
      </c>
      <c r="U152" s="11">
        <f t="shared" si="140"/>
        <v>0</v>
      </c>
      <c r="V152" s="11">
        <f t="shared" si="140"/>
        <v>0</v>
      </c>
      <c r="W152" s="11">
        <f t="shared" si="140"/>
        <v>0</v>
      </c>
      <c r="X152" s="11">
        <f t="shared" si="140"/>
        <v>0</v>
      </c>
      <c r="Y152" s="11">
        <f t="shared" si="140"/>
        <v>0</v>
      </c>
      <c r="Z152" s="11">
        <f t="shared" si="140"/>
        <v>0</v>
      </c>
      <c r="AA152" s="11">
        <f t="shared" si="140"/>
        <v>0</v>
      </c>
      <c r="AB152" s="11">
        <f t="shared" si="140"/>
        <v>0</v>
      </c>
      <c r="AC152" s="11">
        <f t="shared" si="140"/>
        <v>0</v>
      </c>
      <c r="AD152" s="11">
        <f t="shared" si="140"/>
        <v>0</v>
      </c>
      <c r="AE152" s="11">
        <f t="shared" si="140"/>
        <v>0</v>
      </c>
      <c r="AF152" s="11">
        <f t="shared" si="140"/>
        <v>0</v>
      </c>
      <c r="AG152" s="11">
        <f t="shared" si="140"/>
        <v>0</v>
      </c>
      <c r="AH152" s="11">
        <f t="shared" si="140"/>
        <v>0</v>
      </c>
      <c r="AI152" s="11">
        <f t="shared" si="140"/>
        <v>0</v>
      </c>
      <c r="AJ152" s="11">
        <f t="shared" si="140"/>
        <v>0</v>
      </c>
      <c r="AK152" s="11">
        <f t="shared" si="140"/>
        <v>0</v>
      </c>
      <c r="AL152" s="11">
        <f t="shared" si="140"/>
        <v>0</v>
      </c>
      <c r="AM152" s="11">
        <f t="shared" si="140"/>
        <v>0</v>
      </c>
      <c r="AN152" s="11">
        <f t="shared" si="140"/>
        <v>0</v>
      </c>
      <c r="AO152" s="11">
        <f t="shared" si="140"/>
        <v>0</v>
      </c>
      <c r="AP152" s="11">
        <f t="shared" si="140"/>
        <v>0</v>
      </c>
      <c r="AQ152" s="11">
        <f t="shared" si="140"/>
        <v>0</v>
      </c>
      <c r="AR152" s="11">
        <f t="shared" si="140"/>
        <v>0</v>
      </c>
      <c r="AS152" s="11">
        <f t="shared" si="140"/>
        <v>0</v>
      </c>
      <c r="AT152" s="11">
        <f t="shared" si="140"/>
        <v>0</v>
      </c>
      <c r="AU152" s="11">
        <f t="shared" si="140"/>
        <v>0</v>
      </c>
      <c r="AV152" s="11">
        <f t="shared" si="140"/>
        <v>0</v>
      </c>
      <c r="AW152" s="11">
        <f t="shared" si="140"/>
        <v>0</v>
      </c>
      <c r="AX152" s="11">
        <f t="shared" si="140"/>
        <v>0</v>
      </c>
      <c r="AY152" s="11">
        <f t="shared" si="140"/>
        <v>0</v>
      </c>
      <c r="AZ152" s="11">
        <f t="shared" si="140"/>
        <v>0</v>
      </c>
      <c r="BA152" s="11">
        <f t="shared" si="140"/>
        <v>0</v>
      </c>
      <c r="BB152" s="11">
        <f t="shared" si="140"/>
        <v>0</v>
      </c>
      <c r="BC152" s="11">
        <f t="shared" si="140"/>
        <v>0</v>
      </c>
      <c r="BD152" s="11">
        <f t="shared" si="140"/>
        <v>0</v>
      </c>
      <c r="BE152" s="11">
        <f t="shared" si="140"/>
        <v>0</v>
      </c>
      <c r="BF152" s="11">
        <f t="shared" si="140"/>
        <v>0</v>
      </c>
      <c r="BG152" s="11">
        <f t="shared" si="140"/>
        <v>0</v>
      </c>
      <c r="BH152" s="11">
        <f t="shared" si="140"/>
        <v>0</v>
      </c>
      <c r="BI152" s="11">
        <f t="shared" si="140"/>
        <v>0</v>
      </c>
    </row>
    <row r="153" spans="1:61" ht="15.75">
      <c r="A153" s="12" t="s">
        <v>65</v>
      </c>
      <c r="B153" s="36">
        <v>0</v>
      </c>
      <c r="C153" s="36">
        <v>0</v>
      </c>
      <c r="D153" s="36">
        <v>0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36">
        <v>0</v>
      </c>
      <c r="U153" s="36">
        <v>0</v>
      </c>
      <c r="V153" s="36">
        <v>0</v>
      </c>
      <c r="W153" s="36">
        <v>0</v>
      </c>
      <c r="X153" s="36">
        <v>0</v>
      </c>
      <c r="Y153" s="36">
        <v>0</v>
      </c>
      <c r="Z153" s="36">
        <v>0</v>
      </c>
      <c r="AA153" s="36">
        <v>0</v>
      </c>
      <c r="AB153" s="36">
        <v>0</v>
      </c>
      <c r="AC153" s="36">
        <v>0</v>
      </c>
      <c r="AD153" s="36">
        <v>0</v>
      </c>
      <c r="AE153" s="36">
        <v>0</v>
      </c>
      <c r="AF153" s="36">
        <v>0</v>
      </c>
      <c r="AG153" s="36">
        <v>0</v>
      </c>
      <c r="AH153" s="36">
        <v>0</v>
      </c>
      <c r="AI153" s="36">
        <v>0</v>
      </c>
      <c r="AJ153" s="36">
        <v>0</v>
      </c>
      <c r="AK153" s="36">
        <v>0</v>
      </c>
      <c r="AL153" s="36">
        <v>0</v>
      </c>
      <c r="AM153" s="36">
        <v>0</v>
      </c>
      <c r="AN153" s="36">
        <v>0</v>
      </c>
      <c r="AO153" s="36">
        <v>0</v>
      </c>
      <c r="AP153" s="36">
        <v>0</v>
      </c>
      <c r="AQ153" s="36">
        <v>0</v>
      </c>
      <c r="AR153" s="36">
        <v>0</v>
      </c>
      <c r="AS153" s="36">
        <v>0</v>
      </c>
      <c r="AT153" s="36">
        <v>0</v>
      </c>
      <c r="AU153" s="36">
        <v>0</v>
      </c>
      <c r="AV153" s="36">
        <v>0</v>
      </c>
      <c r="AW153" s="36">
        <v>0</v>
      </c>
      <c r="AX153" s="36">
        <v>0</v>
      </c>
      <c r="AY153" s="36">
        <v>0</v>
      </c>
      <c r="AZ153" s="36">
        <v>0</v>
      </c>
      <c r="BA153" s="36">
        <v>0</v>
      </c>
      <c r="BB153" s="36">
        <v>0</v>
      </c>
      <c r="BC153" s="36">
        <v>0</v>
      </c>
      <c r="BD153" s="36">
        <v>0</v>
      </c>
      <c r="BE153" s="36">
        <v>0</v>
      </c>
      <c r="BF153" s="36">
        <v>0</v>
      </c>
      <c r="BG153" s="36">
        <v>0</v>
      </c>
      <c r="BH153" s="36">
        <v>0</v>
      </c>
      <c r="BI153" s="36">
        <v>0</v>
      </c>
    </row>
    <row r="154" spans="1:61" ht="15.75">
      <c r="A154" s="12" t="s">
        <v>162</v>
      </c>
      <c r="B154" s="11">
        <f aca="true" t="shared" si="141" ref="B154:AG154">B152*B153</f>
        <v>0</v>
      </c>
      <c r="C154" s="11">
        <f t="shared" si="141"/>
        <v>0</v>
      </c>
      <c r="D154" s="11">
        <f t="shared" si="141"/>
        <v>0</v>
      </c>
      <c r="E154" s="11">
        <f t="shared" si="141"/>
        <v>0</v>
      </c>
      <c r="F154" s="11">
        <f t="shared" si="141"/>
        <v>0</v>
      </c>
      <c r="G154" s="11">
        <f t="shared" si="141"/>
        <v>0</v>
      </c>
      <c r="H154" s="11">
        <f t="shared" si="141"/>
        <v>0</v>
      </c>
      <c r="I154" s="11">
        <f t="shared" si="141"/>
        <v>0</v>
      </c>
      <c r="J154" s="11">
        <f t="shared" si="141"/>
        <v>0</v>
      </c>
      <c r="K154" s="11">
        <f t="shared" si="141"/>
        <v>0</v>
      </c>
      <c r="L154" s="11">
        <f t="shared" si="141"/>
        <v>0</v>
      </c>
      <c r="M154" s="11">
        <f t="shared" si="141"/>
        <v>0</v>
      </c>
      <c r="N154" s="11">
        <f t="shared" si="141"/>
        <v>0</v>
      </c>
      <c r="O154" s="11">
        <f t="shared" si="141"/>
        <v>0</v>
      </c>
      <c r="P154" s="11">
        <f t="shared" si="141"/>
        <v>0</v>
      </c>
      <c r="Q154" s="11">
        <f t="shared" si="141"/>
        <v>0</v>
      </c>
      <c r="R154" s="11">
        <f t="shared" si="141"/>
        <v>0</v>
      </c>
      <c r="S154" s="11">
        <f t="shared" si="141"/>
        <v>0</v>
      </c>
      <c r="T154" s="11">
        <f t="shared" si="141"/>
        <v>0</v>
      </c>
      <c r="U154" s="11">
        <f t="shared" si="141"/>
        <v>0</v>
      </c>
      <c r="V154" s="11">
        <f t="shared" si="141"/>
        <v>0</v>
      </c>
      <c r="W154" s="11">
        <f t="shared" si="141"/>
        <v>0</v>
      </c>
      <c r="X154" s="11">
        <f t="shared" si="141"/>
        <v>0</v>
      </c>
      <c r="Y154" s="11">
        <f t="shared" si="141"/>
        <v>0</v>
      </c>
      <c r="Z154" s="11">
        <f t="shared" si="141"/>
        <v>0</v>
      </c>
      <c r="AA154" s="11">
        <f t="shared" si="141"/>
        <v>0</v>
      </c>
      <c r="AB154" s="11">
        <f t="shared" si="141"/>
        <v>0</v>
      </c>
      <c r="AC154" s="11">
        <f t="shared" si="141"/>
        <v>0</v>
      </c>
      <c r="AD154" s="11">
        <f t="shared" si="141"/>
        <v>0</v>
      </c>
      <c r="AE154" s="11">
        <f t="shared" si="141"/>
        <v>0</v>
      </c>
      <c r="AF154" s="11">
        <f t="shared" si="141"/>
        <v>0</v>
      </c>
      <c r="AG154" s="11">
        <f t="shared" si="141"/>
        <v>0</v>
      </c>
      <c r="AH154" s="11">
        <f aca="true" t="shared" si="142" ref="AH154:BM154">AH152*AH153</f>
        <v>0</v>
      </c>
      <c r="AI154" s="11">
        <f t="shared" si="142"/>
        <v>0</v>
      </c>
      <c r="AJ154" s="11">
        <f t="shared" si="142"/>
        <v>0</v>
      </c>
      <c r="AK154" s="11">
        <f t="shared" si="142"/>
        <v>0</v>
      </c>
      <c r="AL154" s="11">
        <f t="shared" si="142"/>
        <v>0</v>
      </c>
      <c r="AM154" s="11">
        <f t="shared" si="142"/>
        <v>0</v>
      </c>
      <c r="AN154" s="11">
        <f t="shared" si="142"/>
        <v>0</v>
      </c>
      <c r="AO154" s="11">
        <f t="shared" si="142"/>
        <v>0</v>
      </c>
      <c r="AP154" s="11">
        <f t="shared" si="142"/>
        <v>0</v>
      </c>
      <c r="AQ154" s="11">
        <f t="shared" si="142"/>
        <v>0</v>
      </c>
      <c r="AR154" s="11">
        <f t="shared" si="142"/>
        <v>0</v>
      </c>
      <c r="AS154" s="11">
        <f t="shared" si="142"/>
        <v>0</v>
      </c>
      <c r="AT154" s="11">
        <f t="shared" si="142"/>
        <v>0</v>
      </c>
      <c r="AU154" s="11">
        <f t="shared" si="142"/>
        <v>0</v>
      </c>
      <c r="AV154" s="11">
        <f t="shared" si="142"/>
        <v>0</v>
      </c>
      <c r="AW154" s="11">
        <f t="shared" si="142"/>
        <v>0</v>
      </c>
      <c r="AX154" s="11">
        <f t="shared" si="142"/>
        <v>0</v>
      </c>
      <c r="AY154" s="11">
        <f t="shared" si="142"/>
        <v>0</v>
      </c>
      <c r="AZ154" s="11">
        <f t="shared" si="142"/>
        <v>0</v>
      </c>
      <c r="BA154" s="11">
        <f t="shared" si="142"/>
        <v>0</v>
      </c>
      <c r="BB154" s="11">
        <f t="shared" si="142"/>
        <v>0</v>
      </c>
      <c r="BC154" s="11">
        <f t="shared" si="142"/>
        <v>0</v>
      </c>
      <c r="BD154" s="11">
        <f t="shared" si="142"/>
        <v>0</v>
      </c>
      <c r="BE154" s="11">
        <f t="shared" si="142"/>
        <v>0</v>
      </c>
      <c r="BF154" s="11">
        <f t="shared" si="142"/>
        <v>0</v>
      </c>
      <c r="BG154" s="11">
        <f t="shared" si="142"/>
        <v>0</v>
      </c>
      <c r="BH154" s="11">
        <f t="shared" si="142"/>
        <v>0</v>
      </c>
      <c r="BI154" s="11">
        <f t="shared" si="142"/>
        <v>0</v>
      </c>
    </row>
    <row r="155" spans="1:61" ht="15.75">
      <c r="A155" s="12" t="s">
        <v>66</v>
      </c>
      <c r="B155" s="46">
        <v>0</v>
      </c>
      <c r="C155" s="46">
        <v>0</v>
      </c>
      <c r="D155" s="46">
        <v>0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0</v>
      </c>
      <c r="U155" s="46">
        <v>0</v>
      </c>
      <c r="V155" s="46">
        <v>0</v>
      </c>
      <c r="W155" s="46">
        <v>0</v>
      </c>
      <c r="X155" s="46">
        <v>0</v>
      </c>
      <c r="Y155" s="46">
        <v>0</v>
      </c>
      <c r="Z155" s="46">
        <v>0</v>
      </c>
      <c r="AA155" s="46">
        <v>0</v>
      </c>
      <c r="AB155" s="46">
        <v>0</v>
      </c>
      <c r="AC155" s="46">
        <v>0</v>
      </c>
      <c r="AD155" s="46">
        <v>0</v>
      </c>
      <c r="AE155" s="46">
        <v>0</v>
      </c>
      <c r="AF155" s="46">
        <v>0</v>
      </c>
      <c r="AG155" s="46">
        <v>0</v>
      </c>
      <c r="AH155" s="46">
        <v>0</v>
      </c>
      <c r="AI155" s="46">
        <v>0</v>
      </c>
      <c r="AJ155" s="46">
        <v>0</v>
      </c>
      <c r="AK155" s="46">
        <v>0</v>
      </c>
      <c r="AL155" s="46">
        <v>0</v>
      </c>
      <c r="AM155" s="46">
        <v>0</v>
      </c>
      <c r="AN155" s="46">
        <v>0</v>
      </c>
      <c r="AO155" s="46">
        <v>0</v>
      </c>
      <c r="AP155" s="46">
        <v>0</v>
      </c>
      <c r="AQ155" s="46">
        <v>0</v>
      </c>
      <c r="AR155" s="46">
        <v>0</v>
      </c>
      <c r="AS155" s="46">
        <v>0</v>
      </c>
      <c r="AT155" s="46">
        <v>0</v>
      </c>
      <c r="AU155" s="46">
        <v>0</v>
      </c>
      <c r="AV155" s="46">
        <v>0</v>
      </c>
      <c r="AW155" s="46">
        <v>0</v>
      </c>
      <c r="AX155" s="46">
        <v>0</v>
      </c>
      <c r="AY155" s="46">
        <v>0</v>
      </c>
      <c r="AZ155" s="46">
        <v>0</v>
      </c>
      <c r="BA155" s="46">
        <v>0</v>
      </c>
      <c r="BB155" s="46">
        <v>0</v>
      </c>
      <c r="BC155" s="46">
        <v>0</v>
      </c>
      <c r="BD155" s="46">
        <v>0</v>
      </c>
      <c r="BE155" s="46">
        <v>0</v>
      </c>
      <c r="BF155" s="46">
        <v>0</v>
      </c>
      <c r="BG155" s="46">
        <v>0</v>
      </c>
      <c r="BH155" s="46">
        <v>0</v>
      </c>
      <c r="BI155" s="46">
        <v>0</v>
      </c>
    </row>
    <row r="156" spans="1:61" ht="15.75">
      <c r="A156" s="13" t="s">
        <v>24</v>
      </c>
      <c r="B156" s="43">
        <f aca="true" t="shared" si="143" ref="B156:AG156">B154*B155</f>
        <v>0</v>
      </c>
      <c r="C156" s="43">
        <f t="shared" si="143"/>
        <v>0</v>
      </c>
      <c r="D156" s="43">
        <f t="shared" si="143"/>
        <v>0</v>
      </c>
      <c r="E156" s="43">
        <f t="shared" si="143"/>
        <v>0</v>
      </c>
      <c r="F156" s="43">
        <f t="shared" si="143"/>
        <v>0</v>
      </c>
      <c r="G156" s="43">
        <f t="shared" si="143"/>
        <v>0</v>
      </c>
      <c r="H156" s="43">
        <f t="shared" si="143"/>
        <v>0</v>
      </c>
      <c r="I156" s="43">
        <f t="shared" si="143"/>
        <v>0</v>
      </c>
      <c r="J156" s="43">
        <f t="shared" si="143"/>
        <v>0</v>
      </c>
      <c r="K156" s="43">
        <f t="shared" si="143"/>
        <v>0</v>
      </c>
      <c r="L156" s="43">
        <f t="shared" si="143"/>
        <v>0</v>
      </c>
      <c r="M156" s="43">
        <f t="shared" si="143"/>
        <v>0</v>
      </c>
      <c r="N156" s="43">
        <f t="shared" si="143"/>
        <v>0</v>
      </c>
      <c r="O156" s="43">
        <f t="shared" si="143"/>
        <v>0</v>
      </c>
      <c r="P156" s="43">
        <f t="shared" si="143"/>
        <v>0</v>
      </c>
      <c r="Q156" s="43">
        <f t="shared" si="143"/>
        <v>0</v>
      </c>
      <c r="R156" s="43">
        <f t="shared" si="143"/>
        <v>0</v>
      </c>
      <c r="S156" s="43">
        <f t="shared" si="143"/>
        <v>0</v>
      </c>
      <c r="T156" s="43">
        <f t="shared" si="143"/>
        <v>0</v>
      </c>
      <c r="U156" s="43">
        <f t="shared" si="143"/>
        <v>0</v>
      </c>
      <c r="V156" s="43">
        <f t="shared" si="143"/>
        <v>0</v>
      </c>
      <c r="W156" s="43">
        <f t="shared" si="143"/>
        <v>0</v>
      </c>
      <c r="X156" s="43">
        <f t="shared" si="143"/>
        <v>0</v>
      </c>
      <c r="Y156" s="43">
        <f t="shared" si="143"/>
        <v>0</v>
      </c>
      <c r="Z156" s="43">
        <f t="shared" si="143"/>
        <v>0</v>
      </c>
      <c r="AA156" s="43">
        <f t="shared" si="143"/>
        <v>0</v>
      </c>
      <c r="AB156" s="43">
        <f t="shared" si="143"/>
        <v>0</v>
      </c>
      <c r="AC156" s="43">
        <f t="shared" si="143"/>
        <v>0</v>
      </c>
      <c r="AD156" s="43">
        <f t="shared" si="143"/>
        <v>0</v>
      </c>
      <c r="AE156" s="43">
        <f t="shared" si="143"/>
        <v>0</v>
      </c>
      <c r="AF156" s="43">
        <f t="shared" si="143"/>
        <v>0</v>
      </c>
      <c r="AG156" s="43">
        <f t="shared" si="143"/>
        <v>0</v>
      </c>
      <c r="AH156" s="43">
        <f aca="true" t="shared" si="144" ref="AH156:BI156">AH154*AH155</f>
        <v>0</v>
      </c>
      <c r="AI156" s="43">
        <f t="shared" si="144"/>
        <v>0</v>
      </c>
      <c r="AJ156" s="43">
        <f t="shared" si="144"/>
        <v>0</v>
      </c>
      <c r="AK156" s="43">
        <f t="shared" si="144"/>
        <v>0</v>
      </c>
      <c r="AL156" s="43">
        <f t="shared" si="144"/>
        <v>0</v>
      </c>
      <c r="AM156" s="43">
        <f t="shared" si="144"/>
        <v>0</v>
      </c>
      <c r="AN156" s="43">
        <f t="shared" si="144"/>
        <v>0</v>
      </c>
      <c r="AO156" s="43">
        <f t="shared" si="144"/>
        <v>0</v>
      </c>
      <c r="AP156" s="43">
        <f t="shared" si="144"/>
        <v>0</v>
      </c>
      <c r="AQ156" s="43">
        <f t="shared" si="144"/>
        <v>0</v>
      </c>
      <c r="AR156" s="43">
        <f t="shared" si="144"/>
        <v>0</v>
      </c>
      <c r="AS156" s="43">
        <f t="shared" si="144"/>
        <v>0</v>
      </c>
      <c r="AT156" s="43">
        <f t="shared" si="144"/>
        <v>0</v>
      </c>
      <c r="AU156" s="43">
        <f t="shared" si="144"/>
        <v>0</v>
      </c>
      <c r="AV156" s="43">
        <f t="shared" si="144"/>
        <v>0</v>
      </c>
      <c r="AW156" s="43">
        <f t="shared" si="144"/>
        <v>0</v>
      </c>
      <c r="AX156" s="43">
        <f t="shared" si="144"/>
        <v>0</v>
      </c>
      <c r="AY156" s="43">
        <f t="shared" si="144"/>
        <v>0</v>
      </c>
      <c r="AZ156" s="43">
        <f t="shared" si="144"/>
        <v>0</v>
      </c>
      <c r="BA156" s="43">
        <f t="shared" si="144"/>
        <v>0</v>
      </c>
      <c r="BB156" s="43">
        <f t="shared" si="144"/>
        <v>0</v>
      </c>
      <c r="BC156" s="43">
        <f t="shared" si="144"/>
        <v>0</v>
      </c>
      <c r="BD156" s="43">
        <f t="shared" si="144"/>
        <v>0</v>
      </c>
      <c r="BE156" s="43">
        <f t="shared" si="144"/>
        <v>0</v>
      </c>
      <c r="BF156" s="43">
        <f t="shared" si="144"/>
        <v>0</v>
      </c>
      <c r="BG156" s="43">
        <f t="shared" si="144"/>
        <v>0</v>
      </c>
      <c r="BH156" s="43">
        <f t="shared" si="144"/>
        <v>0</v>
      </c>
      <c r="BI156" s="43">
        <f t="shared" si="144"/>
        <v>0</v>
      </c>
    </row>
    <row r="158" spans="1:61" s="13" customFormat="1" ht="15.75">
      <c r="A158" s="13" t="s">
        <v>59</v>
      </c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</row>
    <row r="159" spans="1:61" ht="15.75">
      <c r="A159" s="12" t="s">
        <v>81</v>
      </c>
      <c r="B159" s="11">
        <f>+B103</f>
        <v>0</v>
      </c>
      <c r="C159" s="11">
        <f aca="true" t="shared" si="145" ref="C159:AK159">+C103</f>
        <v>0</v>
      </c>
      <c r="D159" s="11">
        <f t="shared" si="145"/>
        <v>0</v>
      </c>
      <c r="E159" s="11">
        <f t="shared" si="145"/>
        <v>0</v>
      </c>
      <c r="F159" s="11">
        <f t="shared" si="145"/>
        <v>0</v>
      </c>
      <c r="G159" s="11">
        <f t="shared" si="145"/>
        <v>0</v>
      </c>
      <c r="H159" s="11">
        <f t="shared" si="145"/>
        <v>0</v>
      </c>
      <c r="I159" s="11">
        <f t="shared" si="145"/>
        <v>0</v>
      </c>
      <c r="J159" s="11">
        <f t="shared" si="145"/>
        <v>0</v>
      </c>
      <c r="K159" s="11">
        <f t="shared" si="145"/>
        <v>0</v>
      </c>
      <c r="L159" s="11">
        <f t="shared" si="145"/>
        <v>0</v>
      </c>
      <c r="M159" s="11">
        <f t="shared" si="145"/>
        <v>0</v>
      </c>
      <c r="N159" s="11">
        <f t="shared" si="145"/>
        <v>0</v>
      </c>
      <c r="O159" s="11">
        <f t="shared" si="145"/>
        <v>0</v>
      </c>
      <c r="P159" s="11">
        <f t="shared" si="145"/>
        <v>0</v>
      </c>
      <c r="Q159" s="11">
        <f t="shared" si="145"/>
        <v>0</v>
      </c>
      <c r="R159" s="11">
        <f t="shared" si="145"/>
        <v>0</v>
      </c>
      <c r="S159" s="11">
        <f t="shared" si="145"/>
        <v>0</v>
      </c>
      <c r="T159" s="11">
        <f t="shared" si="145"/>
        <v>0</v>
      </c>
      <c r="U159" s="11">
        <f t="shared" si="145"/>
        <v>0</v>
      </c>
      <c r="V159" s="11">
        <f t="shared" si="145"/>
        <v>0</v>
      </c>
      <c r="W159" s="11">
        <f t="shared" si="145"/>
        <v>0</v>
      </c>
      <c r="X159" s="11">
        <f t="shared" si="145"/>
        <v>0</v>
      </c>
      <c r="Y159" s="11">
        <f t="shared" si="145"/>
        <v>0</v>
      </c>
      <c r="Z159" s="11">
        <f t="shared" si="145"/>
        <v>0</v>
      </c>
      <c r="AA159" s="11">
        <f t="shared" si="145"/>
        <v>0</v>
      </c>
      <c r="AB159" s="11">
        <f t="shared" si="145"/>
        <v>0</v>
      </c>
      <c r="AC159" s="11">
        <f t="shared" si="145"/>
        <v>0</v>
      </c>
      <c r="AD159" s="11">
        <f t="shared" si="145"/>
        <v>0</v>
      </c>
      <c r="AE159" s="11">
        <f t="shared" si="145"/>
        <v>0</v>
      </c>
      <c r="AF159" s="11">
        <f t="shared" si="145"/>
        <v>0</v>
      </c>
      <c r="AG159" s="11">
        <f t="shared" si="145"/>
        <v>0</v>
      </c>
      <c r="AH159" s="11">
        <f t="shared" si="145"/>
        <v>0</v>
      </c>
      <c r="AI159" s="11">
        <f t="shared" si="145"/>
        <v>0</v>
      </c>
      <c r="AJ159" s="11">
        <f t="shared" si="145"/>
        <v>0</v>
      </c>
      <c r="AK159" s="11">
        <f t="shared" si="145"/>
        <v>0</v>
      </c>
      <c r="AL159" s="11">
        <f aca="true" t="shared" si="146" ref="AL159:BI159">+AL103</f>
        <v>0</v>
      </c>
      <c r="AM159" s="11">
        <f t="shared" si="146"/>
        <v>0</v>
      </c>
      <c r="AN159" s="11">
        <f t="shared" si="146"/>
        <v>0</v>
      </c>
      <c r="AO159" s="11">
        <f t="shared" si="146"/>
        <v>0</v>
      </c>
      <c r="AP159" s="11">
        <f t="shared" si="146"/>
        <v>0</v>
      </c>
      <c r="AQ159" s="11">
        <f t="shared" si="146"/>
        <v>0</v>
      </c>
      <c r="AR159" s="11">
        <f t="shared" si="146"/>
        <v>0</v>
      </c>
      <c r="AS159" s="11">
        <f t="shared" si="146"/>
        <v>0</v>
      </c>
      <c r="AT159" s="11">
        <f t="shared" si="146"/>
        <v>0</v>
      </c>
      <c r="AU159" s="11">
        <f t="shared" si="146"/>
        <v>0</v>
      </c>
      <c r="AV159" s="11">
        <f t="shared" si="146"/>
        <v>0</v>
      </c>
      <c r="AW159" s="11">
        <f t="shared" si="146"/>
        <v>0</v>
      </c>
      <c r="AX159" s="11">
        <f t="shared" si="146"/>
        <v>0</v>
      </c>
      <c r="AY159" s="11">
        <f t="shared" si="146"/>
        <v>0</v>
      </c>
      <c r="AZ159" s="11">
        <f t="shared" si="146"/>
        <v>0</v>
      </c>
      <c r="BA159" s="11">
        <f t="shared" si="146"/>
        <v>0</v>
      </c>
      <c r="BB159" s="11">
        <f t="shared" si="146"/>
        <v>0</v>
      </c>
      <c r="BC159" s="11">
        <f t="shared" si="146"/>
        <v>0</v>
      </c>
      <c r="BD159" s="11">
        <f t="shared" si="146"/>
        <v>0</v>
      </c>
      <c r="BE159" s="11">
        <f t="shared" si="146"/>
        <v>0</v>
      </c>
      <c r="BF159" s="11">
        <f t="shared" si="146"/>
        <v>0</v>
      </c>
      <c r="BG159" s="11">
        <f t="shared" si="146"/>
        <v>0</v>
      </c>
      <c r="BH159" s="11">
        <f t="shared" si="146"/>
        <v>0</v>
      </c>
      <c r="BI159" s="11">
        <f t="shared" si="146"/>
        <v>0</v>
      </c>
    </row>
    <row r="160" spans="1:61" ht="15.75">
      <c r="A160" s="12" t="s">
        <v>152</v>
      </c>
      <c r="B160" s="36">
        <v>0</v>
      </c>
      <c r="C160" s="36">
        <v>0</v>
      </c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36">
        <v>0</v>
      </c>
      <c r="Q160" s="36">
        <v>0</v>
      </c>
      <c r="R160" s="36">
        <v>0</v>
      </c>
      <c r="S160" s="36">
        <v>0</v>
      </c>
      <c r="T160" s="36">
        <v>0</v>
      </c>
      <c r="U160" s="36">
        <v>0</v>
      </c>
      <c r="V160" s="36">
        <v>0</v>
      </c>
      <c r="W160" s="36">
        <v>0</v>
      </c>
      <c r="X160" s="36">
        <v>0</v>
      </c>
      <c r="Y160" s="36">
        <v>0</v>
      </c>
      <c r="Z160" s="36">
        <v>0</v>
      </c>
      <c r="AA160" s="36">
        <v>0</v>
      </c>
      <c r="AB160" s="36">
        <v>0</v>
      </c>
      <c r="AC160" s="36">
        <v>0</v>
      </c>
      <c r="AD160" s="36">
        <v>0</v>
      </c>
      <c r="AE160" s="36">
        <v>0</v>
      </c>
      <c r="AF160" s="36">
        <v>0</v>
      </c>
      <c r="AG160" s="36">
        <v>0</v>
      </c>
      <c r="AH160" s="36">
        <v>0</v>
      </c>
      <c r="AI160" s="36">
        <v>0</v>
      </c>
      <c r="AJ160" s="36">
        <v>0</v>
      </c>
      <c r="AK160" s="36">
        <v>0</v>
      </c>
      <c r="AL160" s="36">
        <v>0</v>
      </c>
      <c r="AM160" s="36">
        <v>0</v>
      </c>
      <c r="AN160" s="36">
        <v>0</v>
      </c>
      <c r="AO160" s="36">
        <v>0</v>
      </c>
      <c r="AP160" s="36">
        <v>0</v>
      </c>
      <c r="AQ160" s="36">
        <v>0</v>
      </c>
      <c r="AR160" s="36">
        <v>0</v>
      </c>
      <c r="AS160" s="36">
        <v>0</v>
      </c>
      <c r="AT160" s="36">
        <v>0</v>
      </c>
      <c r="AU160" s="36">
        <v>0</v>
      </c>
      <c r="AV160" s="36">
        <v>0</v>
      </c>
      <c r="AW160" s="36">
        <v>0</v>
      </c>
      <c r="AX160" s="36">
        <v>0</v>
      </c>
      <c r="AY160" s="36">
        <v>0</v>
      </c>
      <c r="AZ160" s="36">
        <v>0</v>
      </c>
      <c r="BA160" s="36">
        <v>0</v>
      </c>
      <c r="BB160" s="36">
        <v>0</v>
      </c>
      <c r="BC160" s="36">
        <v>0</v>
      </c>
      <c r="BD160" s="36">
        <v>0</v>
      </c>
      <c r="BE160" s="36">
        <v>0</v>
      </c>
      <c r="BF160" s="36">
        <v>0</v>
      </c>
      <c r="BG160" s="36">
        <v>0</v>
      </c>
      <c r="BH160" s="36">
        <v>0</v>
      </c>
      <c r="BI160" s="36">
        <v>0</v>
      </c>
    </row>
    <row r="161" spans="1:61" ht="15.75">
      <c r="A161" s="12" t="s">
        <v>138</v>
      </c>
      <c r="B161" s="11">
        <f aca="true" t="shared" si="147" ref="B161:AG161">B159*B160</f>
        <v>0</v>
      </c>
      <c r="C161" s="11">
        <f t="shared" si="147"/>
        <v>0</v>
      </c>
      <c r="D161" s="11">
        <f t="shared" si="147"/>
        <v>0</v>
      </c>
      <c r="E161" s="11">
        <f t="shared" si="147"/>
        <v>0</v>
      </c>
      <c r="F161" s="11">
        <f t="shared" si="147"/>
        <v>0</v>
      </c>
      <c r="G161" s="11">
        <f t="shared" si="147"/>
        <v>0</v>
      </c>
      <c r="H161" s="11">
        <f t="shared" si="147"/>
        <v>0</v>
      </c>
      <c r="I161" s="11">
        <f t="shared" si="147"/>
        <v>0</v>
      </c>
      <c r="J161" s="11">
        <f t="shared" si="147"/>
        <v>0</v>
      </c>
      <c r="K161" s="11">
        <f t="shared" si="147"/>
        <v>0</v>
      </c>
      <c r="L161" s="11">
        <f t="shared" si="147"/>
        <v>0</v>
      </c>
      <c r="M161" s="11">
        <f t="shared" si="147"/>
        <v>0</v>
      </c>
      <c r="N161" s="11">
        <f t="shared" si="147"/>
        <v>0</v>
      </c>
      <c r="O161" s="11">
        <f t="shared" si="147"/>
        <v>0</v>
      </c>
      <c r="P161" s="11">
        <f t="shared" si="147"/>
        <v>0</v>
      </c>
      <c r="Q161" s="11">
        <f t="shared" si="147"/>
        <v>0</v>
      </c>
      <c r="R161" s="11">
        <f t="shared" si="147"/>
        <v>0</v>
      </c>
      <c r="S161" s="11">
        <f t="shared" si="147"/>
        <v>0</v>
      </c>
      <c r="T161" s="11">
        <f t="shared" si="147"/>
        <v>0</v>
      </c>
      <c r="U161" s="11">
        <f t="shared" si="147"/>
        <v>0</v>
      </c>
      <c r="V161" s="11">
        <f t="shared" si="147"/>
        <v>0</v>
      </c>
      <c r="W161" s="11">
        <f t="shared" si="147"/>
        <v>0</v>
      </c>
      <c r="X161" s="11">
        <f t="shared" si="147"/>
        <v>0</v>
      </c>
      <c r="Y161" s="11">
        <f t="shared" si="147"/>
        <v>0</v>
      </c>
      <c r="Z161" s="11">
        <f t="shared" si="147"/>
        <v>0</v>
      </c>
      <c r="AA161" s="11">
        <f t="shared" si="147"/>
        <v>0</v>
      </c>
      <c r="AB161" s="11">
        <f t="shared" si="147"/>
        <v>0</v>
      </c>
      <c r="AC161" s="11">
        <f t="shared" si="147"/>
        <v>0</v>
      </c>
      <c r="AD161" s="11">
        <f t="shared" si="147"/>
        <v>0</v>
      </c>
      <c r="AE161" s="11">
        <f t="shared" si="147"/>
        <v>0</v>
      </c>
      <c r="AF161" s="11">
        <f t="shared" si="147"/>
        <v>0</v>
      </c>
      <c r="AG161" s="11">
        <f t="shared" si="147"/>
        <v>0</v>
      </c>
      <c r="AH161" s="11">
        <f aca="true" t="shared" si="148" ref="AH161:BM161">AH159*AH160</f>
        <v>0</v>
      </c>
      <c r="AI161" s="11">
        <f t="shared" si="148"/>
        <v>0</v>
      </c>
      <c r="AJ161" s="11">
        <f t="shared" si="148"/>
        <v>0</v>
      </c>
      <c r="AK161" s="11">
        <f t="shared" si="148"/>
        <v>0</v>
      </c>
      <c r="AL161" s="11">
        <f t="shared" si="148"/>
        <v>0</v>
      </c>
      <c r="AM161" s="11">
        <f t="shared" si="148"/>
        <v>0</v>
      </c>
      <c r="AN161" s="11">
        <f t="shared" si="148"/>
        <v>0</v>
      </c>
      <c r="AO161" s="11">
        <f t="shared" si="148"/>
        <v>0</v>
      </c>
      <c r="AP161" s="11">
        <f t="shared" si="148"/>
        <v>0</v>
      </c>
      <c r="AQ161" s="11">
        <f t="shared" si="148"/>
        <v>0</v>
      </c>
      <c r="AR161" s="11">
        <f t="shared" si="148"/>
        <v>0</v>
      </c>
      <c r="AS161" s="11">
        <f t="shared" si="148"/>
        <v>0</v>
      </c>
      <c r="AT161" s="11">
        <f t="shared" si="148"/>
        <v>0</v>
      </c>
      <c r="AU161" s="11">
        <f t="shared" si="148"/>
        <v>0</v>
      </c>
      <c r="AV161" s="11">
        <f t="shared" si="148"/>
        <v>0</v>
      </c>
      <c r="AW161" s="11">
        <f t="shared" si="148"/>
        <v>0</v>
      </c>
      <c r="AX161" s="11">
        <f t="shared" si="148"/>
        <v>0</v>
      </c>
      <c r="AY161" s="11">
        <f t="shared" si="148"/>
        <v>0</v>
      </c>
      <c r="AZ161" s="11">
        <f t="shared" si="148"/>
        <v>0</v>
      </c>
      <c r="BA161" s="11">
        <f t="shared" si="148"/>
        <v>0</v>
      </c>
      <c r="BB161" s="11">
        <f t="shared" si="148"/>
        <v>0</v>
      </c>
      <c r="BC161" s="11">
        <f t="shared" si="148"/>
        <v>0</v>
      </c>
      <c r="BD161" s="11">
        <f t="shared" si="148"/>
        <v>0</v>
      </c>
      <c r="BE161" s="11">
        <f t="shared" si="148"/>
        <v>0</v>
      </c>
      <c r="BF161" s="11">
        <f t="shared" si="148"/>
        <v>0</v>
      </c>
      <c r="BG161" s="11">
        <f t="shared" si="148"/>
        <v>0</v>
      </c>
      <c r="BH161" s="11">
        <f t="shared" si="148"/>
        <v>0</v>
      </c>
      <c r="BI161" s="11">
        <f t="shared" si="148"/>
        <v>0</v>
      </c>
    </row>
    <row r="162" spans="1:61" ht="15.75">
      <c r="A162" s="12" t="s">
        <v>65</v>
      </c>
      <c r="B162" s="36">
        <v>0</v>
      </c>
      <c r="C162" s="36">
        <v>0</v>
      </c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0</v>
      </c>
      <c r="T162" s="36">
        <v>0</v>
      </c>
      <c r="U162" s="36">
        <v>0</v>
      </c>
      <c r="V162" s="36">
        <v>0</v>
      </c>
      <c r="W162" s="36">
        <v>0</v>
      </c>
      <c r="X162" s="36">
        <v>0</v>
      </c>
      <c r="Y162" s="36">
        <v>0</v>
      </c>
      <c r="Z162" s="36">
        <v>0</v>
      </c>
      <c r="AA162" s="36">
        <v>0</v>
      </c>
      <c r="AB162" s="36">
        <v>0</v>
      </c>
      <c r="AC162" s="36">
        <v>0</v>
      </c>
      <c r="AD162" s="36">
        <v>0</v>
      </c>
      <c r="AE162" s="36">
        <v>0</v>
      </c>
      <c r="AF162" s="36">
        <v>0</v>
      </c>
      <c r="AG162" s="36">
        <v>0</v>
      </c>
      <c r="AH162" s="36">
        <v>0</v>
      </c>
      <c r="AI162" s="36">
        <v>0</v>
      </c>
      <c r="AJ162" s="36">
        <v>0</v>
      </c>
      <c r="AK162" s="36">
        <v>0</v>
      </c>
      <c r="AL162" s="36">
        <v>0</v>
      </c>
      <c r="AM162" s="36">
        <v>0</v>
      </c>
      <c r="AN162" s="36">
        <v>0</v>
      </c>
      <c r="AO162" s="36">
        <v>0</v>
      </c>
      <c r="AP162" s="36">
        <v>0</v>
      </c>
      <c r="AQ162" s="36">
        <v>0</v>
      </c>
      <c r="AR162" s="36">
        <v>0</v>
      </c>
      <c r="AS162" s="36">
        <v>0</v>
      </c>
      <c r="AT162" s="36">
        <v>0</v>
      </c>
      <c r="AU162" s="36">
        <v>0</v>
      </c>
      <c r="AV162" s="36">
        <v>0</v>
      </c>
      <c r="AW162" s="36">
        <v>0</v>
      </c>
      <c r="AX162" s="36">
        <v>0</v>
      </c>
      <c r="AY162" s="36">
        <v>0</v>
      </c>
      <c r="AZ162" s="36">
        <v>0</v>
      </c>
      <c r="BA162" s="36">
        <v>0</v>
      </c>
      <c r="BB162" s="36">
        <v>0</v>
      </c>
      <c r="BC162" s="36">
        <v>0</v>
      </c>
      <c r="BD162" s="36">
        <v>0</v>
      </c>
      <c r="BE162" s="36">
        <v>0</v>
      </c>
      <c r="BF162" s="36">
        <v>0</v>
      </c>
      <c r="BG162" s="36">
        <v>0</v>
      </c>
      <c r="BH162" s="36">
        <v>0</v>
      </c>
      <c r="BI162" s="36">
        <v>0</v>
      </c>
    </row>
    <row r="163" spans="1:61" ht="15.75">
      <c r="A163" s="12" t="s">
        <v>162</v>
      </c>
      <c r="B163" s="11">
        <f aca="true" t="shared" si="149" ref="B163:AG163">B161*B162</f>
        <v>0</v>
      </c>
      <c r="C163" s="11">
        <f t="shared" si="149"/>
        <v>0</v>
      </c>
      <c r="D163" s="11">
        <f t="shared" si="149"/>
        <v>0</v>
      </c>
      <c r="E163" s="11">
        <f t="shared" si="149"/>
        <v>0</v>
      </c>
      <c r="F163" s="11">
        <f t="shared" si="149"/>
        <v>0</v>
      </c>
      <c r="G163" s="11">
        <f t="shared" si="149"/>
        <v>0</v>
      </c>
      <c r="H163" s="11">
        <f t="shared" si="149"/>
        <v>0</v>
      </c>
      <c r="I163" s="11">
        <f t="shared" si="149"/>
        <v>0</v>
      </c>
      <c r="J163" s="11">
        <f t="shared" si="149"/>
        <v>0</v>
      </c>
      <c r="K163" s="11">
        <f t="shared" si="149"/>
        <v>0</v>
      </c>
      <c r="L163" s="11">
        <f t="shared" si="149"/>
        <v>0</v>
      </c>
      <c r="M163" s="11">
        <f t="shared" si="149"/>
        <v>0</v>
      </c>
      <c r="N163" s="11">
        <f t="shared" si="149"/>
        <v>0</v>
      </c>
      <c r="O163" s="11">
        <f t="shared" si="149"/>
        <v>0</v>
      </c>
      <c r="P163" s="11">
        <f t="shared" si="149"/>
        <v>0</v>
      </c>
      <c r="Q163" s="11">
        <f t="shared" si="149"/>
        <v>0</v>
      </c>
      <c r="R163" s="11">
        <f t="shared" si="149"/>
        <v>0</v>
      </c>
      <c r="S163" s="11">
        <f t="shared" si="149"/>
        <v>0</v>
      </c>
      <c r="T163" s="11">
        <f t="shared" si="149"/>
        <v>0</v>
      </c>
      <c r="U163" s="11">
        <f t="shared" si="149"/>
        <v>0</v>
      </c>
      <c r="V163" s="11">
        <f t="shared" si="149"/>
        <v>0</v>
      </c>
      <c r="W163" s="11">
        <f t="shared" si="149"/>
        <v>0</v>
      </c>
      <c r="X163" s="11">
        <f t="shared" si="149"/>
        <v>0</v>
      </c>
      <c r="Y163" s="11">
        <f t="shared" si="149"/>
        <v>0</v>
      </c>
      <c r="Z163" s="11">
        <f t="shared" si="149"/>
        <v>0</v>
      </c>
      <c r="AA163" s="11">
        <f t="shared" si="149"/>
        <v>0</v>
      </c>
      <c r="AB163" s="11">
        <f t="shared" si="149"/>
        <v>0</v>
      </c>
      <c r="AC163" s="11">
        <f t="shared" si="149"/>
        <v>0</v>
      </c>
      <c r="AD163" s="11">
        <f t="shared" si="149"/>
        <v>0</v>
      </c>
      <c r="AE163" s="11">
        <f t="shared" si="149"/>
        <v>0</v>
      </c>
      <c r="AF163" s="11">
        <f t="shared" si="149"/>
        <v>0</v>
      </c>
      <c r="AG163" s="11">
        <f t="shared" si="149"/>
        <v>0</v>
      </c>
      <c r="AH163" s="11">
        <f aca="true" t="shared" si="150" ref="AH163:BM163">AH161*AH162</f>
        <v>0</v>
      </c>
      <c r="AI163" s="11">
        <f t="shared" si="150"/>
        <v>0</v>
      </c>
      <c r="AJ163" s="11">
        <f t="shared" si="150"/>
        <v>0</v>
      </c>
      <c r="AK163" s="11">
        <f t="shared" si="150"/>
        <v>0</v>
      </c>
      <c r="AL163" s="11">
        <f t="shared" si="150"/>
        <v>0</v>
      </c>
      <c r="AM163" s="11">
        <f t="shared" si="150"/>
        <v>0</v>
      </c>
      <c r="AN163" s="11">
        <f t="shared" si="150"/>
        <v>0</v>
      </c>
      <c r="AO163" s="11">
        <f t="shared" si="150"/>
        <v>0</v>
      </c>
      <c r="AP163" s="11">
        <f t="shared" si="150"/>
        <v>0</v>
      </c>
      <c r="AQ163" s="11">
        <f t="shared" si="150"/>
        <v>0</v>
      </c>
      <c r="AR163" s="11">
        <f t="shared" si="150"/>
        <v>0</v>
      </c>
      <c r="AS163" s="11">
        <f t="shared" si="150"/>
        <v>0</v>
      </c>
      <c r="AT163" s="11">
        <f t="shared" si="150"/>
        <v>0</v>
      </c>
      <c r="AU163" s="11">
        <f t="shared" si="150"/>
        <v>0</v>
      </c>
      <c r="AV163" s="11">
        <f t="shared" si="150"/>
        <v>0</v>
      </c>
      <c r="AW163" s="11">
        <f t="shared" si="150"/>
        <v>0</v>
      </c>
      <c r="AX163" s="11">
        <f t="shared" si="150"/>
        <v>0</v>
      </c>
      <c r="AY163" s="11">
        <f t="shared" si="150"/>
        <v>0</v>
      </c>
      <c r="AZ163" s="11">
        <f t="shared" si="150"/>
        <v>0</v>
      </c>
      <c r="BA163" s="11">
        <f t="shared" si="150"/>
        <v>0</v>
      </c>
      <c r="BB163" s="11">
        <f t="shared" si="150"/>
        <v>0</v>
      </c>
      <c r="BC163" s="11">
        <f t="shared" si="150"/>
        <v>0</v>
      </c>
      <c r="BD163" s="11">
        <f t="shared" si="150"/>
        <v>0</v>
      </c>
      <c r="BE163" s="11">
        <f t="shared" si="150"/>
        <v>0</v>
      </c>
      <c r="BF163" s="11">
        <f t="shared" si="150"/>
        <v>0</v>
      </c>
      <c r="BG163" s="11">
        <f t="shared" si="150"/>
        <v>0</v>
      </c>
      <c r="BH163" s="11">
        <f t="shared" si="150"/>
        <v>0</v>
      </c>
      <c r="BI163" s="11">
        <f t="shared" si="150"/>
        <v>0</v>
      </c>
    </row>
    <row r="164" spans="1:61" ht="15.75">
      <c r="A164" s="12" t="s">
        <v>66</v>
      </c>
      <c r="B164" s="46">
        <v>0</v>
      </c>
      <c r="C164" s="46">
        <v>0</v>
      </c>
      <c r="D164" s="46">
        <v>0</v>
      </c>
      <c r="E164" s="46">
        <v>0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46">
        <v>0</v>
      </c>
      <c r="V164" s="46">
        <v>0</v>
      </c>
      <c r="W164" s="46">
        <v>0</v>
      </c>
      <c r="X164" s="46">
        <v>0</v>
      </c>
      <c r="Y164" s="46">
        <v>0</v>
      </c>
      <c r="Z164" s="46">
        <v>0</v>
      </c>
      <c r="AA164" s="46">
        <v>0</v>
      </c>
      <c r="AB164" s="46">
        <v>0</v>
      </c>
      <c r="AC164" s="46">
        <v>0</v>
      </c>
      <c r="AD164" s="46">
        <v>0</v>
      </c>
      <c r="AE164" s="46">
        <v>0</v>
      </c>
      <c r="AF164" s="46">
        <v>0</v>
      </c>
      <c r="AG164" s="46">
        <v>0</v>
      </c>
      <c r="AH164" s="46">
        <v>0</v>
      </c>
      <c r="AI164" s="46">
        <v>0</v>
      </c>
      <c r="AJ164" s="46">
        <v>0</v>
      </c>
      <c r="AK164" s="46">
        <v>0</v>
      </c>
      <c r="AL164" s="46">
        <v>0</v>
      </c>
      <c r="AM164" s="46">
        <v>0</v>
      </c>
      <c r="AN164" s="46">
        <v>0</v>
      </c>
      <c r="AO164" s="46">
        <v>0</v>
      </c>
      <c r="AP164" s="46">
        <v>0</v>
      </c>
      <c r="AQ164" s="46">
        <v>0</v>
      </c>
      <c r="AR164" s="46">
        <v>0</v>
      </c>
      <c r="AS164" s="46">
        <v>0</v>
      </c>
      <c r="AT164" s="46">
        <v>0</v>
      </c>
      <c r="AU164" s="46">
        <v>0</v>
      </c>
      <c r="AV164" s="46">
        <v>0</v>
      </c>
      <c r="AW164" s="46">
        <v>0</v>
      </c>
      <c r="AX164" s="46">
        <v>0</v>
      </c>
      <c r="AY164" s="46">
        <v>0</v>
      </c>
      <c r="AZ164" s="46">
        <v>0</v>
      </c>
      <c r="BA164" s="46">
        <v>0</v>
      </c>
      <c r="BB164" s="46">
        <v>0</v>
      </c>
      <c r="BC164" s="46">
        <v>0</v>
      </c>
      <c r="BD164" s="46">
        <v>0</v>
      </c>
      <c r="BE164" s="46">
        <v>0</v>
      </c>
      <c r="BF164" s="46">
        <v>0</v>
      </c>
      <c r="BG164" s="46">
        <v>0</v>
      </c>
      <c r="BH164" s="46">
        <v>0</v>
      </c>
      <c r="BI164" s="46">
        <v>0</v>
      </c>
    </row>
    <row r="165" spans="1:61" s="13" customFormat="1" ht="15.75">
      <c r="A165" s="13" t="s">
        <v>24</v>
      </c>
      <c r="B165" s="43">
        <f aca="true" t="shared" si="151" ref="B165:AG165">B163*B164</f>
        <v>0</v>
      </c>
      <c r="C165" s="43">
        <f t="shared" si="151"/>
        <v>0</v>
      </c>
      <c r="D165" s="43">
        <f t="shared" si="151"/>
        <v>0</v>
      </c>
      <c r="E165" s="43">
        <f t="shared" si="151"/>
        <v>0</v>
      </c>
      <c r="F165" s="43">
        <f t="shared" si="151"/>
        <v>0</v>
      </c>
      <c r="G165" s="43">
        <f t="shared" si="151"/>
        <v>0</v>
      </c>
      <c r="H165" s="43">
        <f t="shared" si="151"/>
        <v>0</v>
      </c>
      <c r="I165" s="43">
        <f t="shared" si="151"/>
        <v>0</v>
      </c>
      <c r="J165" s="43">
        <f t="shared" si="151"/>
        <v>0</v>
      </c>
      <c r="K165" s="43">
        <f t="shared" si="151"/>
        <v>0</v>
      </c>
      <c r="L165" s="43">
        <f t="shared" si="151"/>
        <v>0</v>
      </c>
      <c r="M165" s="43">
        <f t="shared" si="151"/>
        <v>0</v>
      </c>
      <c r="N165" s="43">
        <f t="shared" si="151"/>
        <v>0</v>
      </c>
      <c r="O165" s="43">
        <f t="shared" si="151"/>
        <v>0</v>
      </c>
      <c r="P165" s="43">
        <f t="shared" si="151"/>
        <v>0</v>
      </c>
      <c r="Q165" s="43">
        <f t="shared" si="151"/>
        <v>0</v>
      </c>
      <c r="R165" s="43">
        <f t="shared" si="151"/>
        <v>0</v>
      </c>
      <c r="S165" s="43">
        <f t="shared" si="151"/>
        <v>0</v>
      </c>
      <c r="T165" s="43">
        <f t="shared" si="151"/>
        <v>0</v>
      </c>
      <c r="U165" s="43">
        <f t="shared" si="151"/>
        <v>0</v>
      </c>
      <c r="V165" s="43">
        <f t="shared" si="151"/>
        <v>0</v>
      </c>
      <c r="W165" s="43">
        <f t="shared" si="151"/>
        <v>0</v>
      </c>
      <c r="X165" s="43">
        <f t="shared" si="151"/>
        <v>0</v>
      </c>
      <c r="Y165" s="43">
        <f t="shared" si="151"/>
        <v>0</v>
      </c>
      <c r="Z165" s="43">
        <f t="shared" si="151"/>
        <v>0</v>
      </c>
      <c r="AA165" s="43">
        <f t="shared" si="151"/>
        <v>0</v>
      </c>
      <c r="AB165" s="43">
        <f t="shared" si="151"/>
        <v>0</v>
      </c>
      <c r="AC165" s="43">
        <f t="shared" si="151"/>
        <v>0</v>
      </c>
      <c r="AD165" s="43">
        <f t="shared" si="151"/>
        <v>0</v>
      </c>
      <c r="AE165" s="43">
        <f t="shared" si="151"/>
        <v>0</v>
      </c>
      <c r="AF165" s="43">
        <f t="shared" si="151"/>
        <v>0</v>
      </c>
      <c r="AG165" s="43">
        <f t="shared" si="151"/>
        <v>0</v>
      </c>
      <c r="AH165" s="43">
        <f aca="true" t="shared" si="152" ref="AH165:BI165">AH163*AH164</f>
        <v>0</v>
      </c>
      <c r="AI165" s="43">
        <f t="shared" si="152"/>
        <v>0</v>
      </c>
      <c r="AJ165" s="43">
        <f t="shared" si="152"/>
        <v>0</v>
      </c>
      <c r="AK165" s="43">
        <f t="shared" si="152"/>
        <v>0</v>
      </c>
      <c r="AL165" s="43">
        <f t="shared" si="152"/>
        <v>0</v>
      </c>
      <c r="AM165" s="43">
        <f t="shared" si="152"/>
        <v>0</v>
      </c>
      <c r="AN165" s="43">
        <f t="shared" si="152"/>
        <v>0</v>
      </c>
      <c r="AO165" s="43">
        <f t="shared" si="152"/>
        <v>0</v>
      </c>
      <c r="AP165" s="43">
        <f t="shared" si="152"/>
        <v>0</v>
      </c>
      <c r="AQ165" s="43">
        <f t="shared" si="152"/>
        <v>0</v>
      </c>
      <c r="AR165" s="43">
        <f t="shared" si="152"/>
        <v>0</v>
      </c>
      <c r="AS165" s="43">
        <f t="shared" si="152"/>
        <v>0</v>
      </c>
      <c r="AT165" s="43">
        <f t="shared" si="152"/>
        <v>0</v>
      </c>
      <c r="AU165" s="43">
        <f t="shared" si="152"/>
        <v>0</v>
      </c>
      <c r="AV165" s="43">
        <f t="shared" si="152"/>
        <v>0</v>
      </c>
      <c r="AW165" s="43">
        <f t="shared" si="152"/>
        <v>0</v>
      </c>
      <c r="AX165" s="43">
        <f t="shared" si="152"/>
        <v>0</v>
      </c>
      <c r="AY165" s="43">
        <f t="shared" si="152"/>
        <v>0</v>
      </c>
      <c r="AZ165" s="43">
        <f t="shared" si="152"/>
        <v>0</v>
      </c>
      <c r="BA165" s="43">
        <f t="shared" si="152"/>
        <v>0</v>
      </c>
      <c r="BB165" s="43">
        <f t="shared" si="152"/>
        <v>0</v>
      </c>
      <c r="BC165" s="43">
        <f t="shared" si="152"/>
        <v>0</v>
      </c>
      <c r="BD165" s="43">
        <f t="shared" si="152"/>
        <v>0</v>
      </c>
      <c r="BE165" s="43">
        <f t="shared" si="152"/>
        <v>0</v>
      </c>
      <c r="BF165" s="43">
        <f t="shared" si="152"/>
        <v>0</v>
      </c>
      <c r="BG165" s="43">
        <f t="shared" si="152"/>
        <v>0</v>
      </c>
      <c r="BH165" s="43">
        <f t="shared" si="152"/>
        <v>0</v>
      </c>
      <c r="BI165" s="43">
        <f t="shared" si="152"/>
        <v>0</v>
      </c>
    </row>
    <row r="166" spans="2:61" ht="15.75"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</row>
    <row r="167" spans="1:61" s="13" customFormat="1" ht="15.75">
      <c r="A167" s="13" t="s">
        <v>139</v>
      </c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</row>
    <row r="168" spans="1:61" ht="15.75">
      <c r="A168" s="20" t="s">
        <v>137</v>
      </c>
      <c r="B168" s="11">
        <f aca="true" t="shared" si="153" ref="B168:M168">B40</f>
        <v>1472.5</v>
      </c>
      <c r="C168" s="11">
        <f t="shared" si="153"/>
        <v>1516.485426</v>
      </c>
      <c r="D168" s="11">
        <f t="shared" si="153"/>
        <v>1593.482077</v>
      </c>
      <c r="E168" s="11">
        <f t="shared" si="153"/>
        <v>1722.0620955</v>
      </c>
      <c r="F168" s="11">
        <f t="shared" si="153"/>
        <v>1839.0447149999998</v>
      </c>
      <c r="G168" s="11">
        <f t="shared" si="153"/>
        <v>1977.5441972499998</v>
      </c>
      <c r="H168" s="11">
        <f t="shared" si="153"/>
        <v>2144.2770359999995</v>
      </c>
      <c r="I168" s="11">
        <f t="shared" si="153"/>
        <v>2330.095254</v>
      </c>
      <c r="J168" s="11">
        <f t="shared" si="153"/>
        <v>2529.7958255</v>
      </c>
      <c r="K168" s="11">
        <f t="shared" si="153"/>
        <v>2802.77110925</v>
      </c>
      <c r="L168" s="11">
        <f t="shared" si="153"/>
        <v>3127.2678515</v>
      </c>
      <c r="M168" s="11">
        <f t="shared" si="153"/>
        <v>3414.7306975</v>
      </c>
      <c r="N168" s="11">
        <f aca="true" t="shared" si="154" ref="N168:BI168">N40</f>
        <v>3571.642549</v>
      </c>
      <c r="O168" s="11">
        <f t="shared" si="154"/>
        <v>3571.642549</v>
      </c>
      <c r="P168" s="11">
        <f t="shared" si="154"/>
        <v>3571.642549</v>
      </c>
      <c r="Q168" s="11">
        <f t="shared" si="154"/>
        <v>3571.642549</v>
      </c>
      <c r="R168" s="11">
        <f t="shared" si="154"/>
        <v>3571.642549</v>
      </c>
      <c r="S168" s="11">
        <f t="shared" si="154"/>
        <v>3571.642549</v>
      </c>
      <c r="T168" s="11">
        <f t="shared" si="154"/>
        <v>3571.642549</v>
      </c>
      <c r="U168" s="11">
        <f t="shared" si="154"/>
        <v>3571.642549</v>
      </c>
      <c r="V168" s="11">
        <f t="shared" si="154"/>
        <v>3571.642549</v>
      </c>
      <c r="W168" s="11">
        <f t="shared" si="154"/>
        <v>3571.642549</v>
      </c>
      <c r="X168" s="11">
        <f t="shared" si="154"/>
        <v>3571.642549</v>
      </c>
      <c r="Y168" s="11">
        <f t="shared" si="154"/>
        <v>3571.642549</v>
      </c>
      <c r="Z168" s="11">
        <f t="shared" si="154"/>
        <v>3571.642549</v>
      </c>
      <c r="AA168" s="11">
        <f t="shared" si="154"/>
        <v>3571.642549</v>
      </c>
      <c r="AB168" s="11">
        <f t="shared" si="154"/>
        <v>3571.642549</v>
      </c>
      <c r="AC168" s="11">
        <f t="shared" si="154"/>
        <v>3571.642549</v>
      </c>
      <c r="AD168" s="11">
        <f t="shared" si="154"/>
        <v>3571.642549</v>
      </c>
      <c r="AE168" s="11">
        <f t="shared" si="154"/>
        <v>3571.642549</v>
      </c>
      <c r="AF168" s="11">
        <f t="shared" si="154"/>
        <v>3571.642549</v>
      </c>
      <c r="AG168" s="11">
        <f t="shared" si="154"/>
        <v>3571.642549</v>
      </c>
      <c r="AH168" s="11">
        <f t="shared" si="154"/>
        <v>3571.642549</v>
      </c>
      <c r="AI168" s="11">
        <f t="shared" si="154"/>
        <v>3571.642549</v>
      </c>
      <c r="AJ168" s="11">
        <f t="shared" si="154"/>
        <v>3571.642549</v>
      </c>
      <c r="AK168" s="11">
        <f t="shared" si="154"/>
        <v>3571.642549</v>
      </c>
      <c r="AL168" s="11">
        <f t="shared" si="154"/>
        <v>3571.642549</v>
      </c>
      <c r="AM168" s="11">
        <f t="shared" si="154"/>
        <v>3571.642549</v>
      </c>
      <c r="AN168" s="11">
        <f t="shared" si="154"/>
        <v>3571.642549</v>
      </c>
      <c r="AO168" s="11">
        <f t="shared" si="154"/>
        <v>3571.642549</v>
      </c>
      <c r="AP168" s="11">
        <f t="shared" si="154"/>
        <v>3571.642549</v>
      </c>
      <c r="AQ168" s="11">
        <f t="shared" si="154"/>
        <v>3571.642549</v>
      </c>
      <c r="AR168" s="11">
        <f t="shared" si="154"/>
        <v>3571.642549</v>
      </c>
      <c r="AS168" s="11">
        <f t="shared" si="154"/>
        <v>3571.642549</v>
      </c>
      <c r="AT168" s="11">
        <f t="shared" si="154"/>
        <v>3571.642549</v>
      </c>
      <c r="AU168" s="11">
        <f t="shared" si="154"/>
        <v>3571.642549</v>
      </c>
      <c r="AV168" s="11">
        <f t="shared" si="154"/>
        <v>3571.642549</v>
      </c>
      <c r="AW168" s="11">
        <f t="shared" si="154"/>
        <v>3571.642549</v>
      </c>
      <c r="AX168" s="11">
        <f t="shared" si="154"/>
        <v>3571.642549</v>
      </c>
      <c r="AY168" s="11">
        <f t="shared" si="154"/>
        <v>3571.642549</v>
      </c>
      <c r="AZ168" s="11">
        <f t="shared" si="154"/>
        <v>3571.642549</v>
      </c>
      <c r="BA168" s="11">
        <f t="shared" si="154"/>
        <v>3571.642549</v>
      </c>
      <c r="BB168" s="11">
        <f t="shared" si="154"/>
        <v>3571.642549</v>
      </c>
      <c r="BC168" s="11">
        <f t="shared" si="154"/>
        <v>3571.642549</v>
      </c>
      <c r="BD168" s="11">
        <f t="shared" si="154"/>
        <v>3571.642549</v>
      </c>
      <c r="BE168" s="11">
        <f t="shared" si="154"/>
        <v>3571.642549</v>
      </c>
      <c r="BF168" s="11">
        <f t="shared" si="154"/>
        <v>3571.642549</v>
      </c>
      <c r="BG168" s="11">
        <f t="shared" si="154"/>
        <v>3571.642549</v>
      </c>
      <c r="BH168" s="11">
        <f t="shared" si="154"/>
        <v>3571.642549</v>
      </c>
      <c r="BI168" s="11">
        <f t="shared" si="154"/>
        <v>3571.642549</v>
      </c>
    </row>
    <row r="169" spans="1:61" ht="15.75">
      <c r="A169" s="12" t="s">
        <v>127</v>
      </c>
      <c r="B169" s="31">
        <v>4</v>
      </c>
      <c r="C169" s="31">
        <v>4</v>
      </c>
      <c r="D169" s="31">
        <v>17</v>
      </c>
      <c r="E169" s="31">
        <v>20</v>
      </c>
      <c r="F169" s="31">
        <v>18</v>
      </c>
      <c r="G169" s="31">
        <v>17</v>
      </c>
      <c r="H169" s="31">
        <v>15</v>
      </c>
      <c r="I169" s="31">
        <v>18</v>
      </c>
      <c r="J169" s="31">
        <v>15</v>
      </c>
      <c r="K169" s="31">
        <v>16</v>
      </c>
      <c r="L169" s="31">
        <v>13</v>
      </c>
      <c r="M169" s="31">
        <v>16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>
        <v>0</v>
      </c>
      <c r="T169" s="31">
        <v>0</v>
      </c>
      <c r="U169" s="31">
        <v>0</v>
      </c>
      <c r="V169" s="31">
        <v>0</v>
      </c>
      <c r="W169" s="31">
        <v>0</v>
      </c>
      <c r="X169" s="31">
        <v>0</v>
      </c>
      <c r="Y169" s="31">
        <v>0</v>
      </c>
      <c r="Z169" s="31">
        <v>0</v>
      </c>
      <c r="AA169" s="31">
        <v>0</v>
      </c>
      <c r="AB169" s="31">
        <v>0</v>
      </c>
      <c r="AC169" s="31">
        <v>0</v>
      </c>
      <c r="AD169" s="31">
        <v>0</v>
      </c>
      <c r="AE169" s="31">
        <v>0</v>
      </c>
      <c r="AF169" s="31">
        <v>0</v>
      </c>
      <c r="AG169" s="31">
        <v>0</v>
      </c>
      <c r="AH169" s="31">
        <v>0</v>
      </c>
      <c r="AI169" s="31">
        <v>0</v>
      </c>
      <c r="AJ169" s="31">
        <v>0</v>
      </c>
      <c r="AK169" s="31">
        <v>0</v>
      </c>
      <c r="AL169" s="31">
        <v>0</v>
      </c>
      <c r="AM169" s="31">
        <v>0</v>
      </c>
      <c r="AN169" s="31">
        <v>0</v>
      </c>
      <c r="AO169" s="31">
        <v>0</v>
      </c>
      <c r="AP169" s="31">
        <v>0</v>
      </c>
      <c r="AQ169" s="31">
        <v>0</v>
      </c>
      <c r="AR169" s="31">
        <v>0</v>
      </c>
      <c r="AS169" s="31">
        <v>0</v>
      </c>
      <c r="AT169" s="31">
        <v>0</v>
      </c>
      <c r="AU169" s="31">
        <v>0</v>
      </c>
      <c r="AV169" s="31">
        <v>0</v>
      </c>
      <c r="AW169" s="31">
        <v>0</v>
      </c>
      <c r="AX169" s="31">
        <v>0</v>
      </c>
      <c r="AY169" s="31">
        <v>0</v>
      </c>
      <c r="AZ169" s="31">
        <v>0</v>
      </c>
      <c r="BA169" s="31">
        <v>0</v>
      </c>
      <c r="BB169" s="31">
        <v>0</v>
      </c>
      <c r="BC169" s="31">
        <v>0</v>
      </c>
      <c r="BD169" s="31">
        <v>0</v>
      </c>
      <c r="BE169" s="31">
        <v>0</v>
      </c>
      <c r="BF169" s="31">
        <v>0</v>
      </c>
      <c r="BG169" s="31">
        <v>0</v>
      </c>
      <c r="BH169" s="31">
        <v>0</v>
      </c>
      <c r="BI169" s="31">
        <v>0</v>
      </c>
    </row>
    <row r="170" spans="1:61" ht="15.75">
      <c r="A170" s="12" t="s">
        <v>49</v>
      </c>
      <c r="B170" s="11">
        <f aca="true" t="shared" si="155" ref="B170:AG170">B169*B168</f>
        <v>5890</v>
      </c>
      <c r="C170" s="11">
        <f t="shared" si="155"/>
        <v>6065.941704</v>
      </c>
      <c r="D170" s="11">
        <f t="shared" si="155"/>
        <v>27089.195309</v>
      </c>
      <c r="E170" s="11">
        <f t="shared" si="155"/>
        <v>34441.24191</v>
      </c>
      <c r="F170" s="11">
        <f t="shared" si="155"/>
        <v>33102.80486999999</v>
      </c>
      <c r="G170" s="11">
        <f t="shared" si="155"/>
        <v>33618.251353249994</v>
      </c>
      <c r="H170" s="11">
        <f t="shared" si="155"/>
        <v>32164.155539999992</v>
      </c>
      <c r="I170" s="11">
        <f t="shared" si="155"/>
        <v>41941.714572</v>
      </c>
      <c r="J170" s="11">
        <f t="shared" si="155"/>
        <v>37946.9373825</v>
      </c>
      <c r="K170" s="11">
        <f t="shared" si="155"/>
        <v>44844.337748</v>
      </c>
      <c r="L170" s="11">
        <f t="shared" si="155"/>
        <v>40654.482069499994</v>
      </c>
      <c r="M170" s="11">
        <f t="shared" si="155"/>
        <v>54635.69116</v>
      </c>
      <c r="N170" s="11">
        <f t="shared" si="155"/>
        <v>0</v>
      </c>
      <c r="O170" s="11">
        <f t="shared" si="155"/>
        <v>0</v>
      </c>
      <c r="P170" s="11">
        <f t="shared" si="155"/>
        <v>0</v>
      </c>
      <c r="Q170" s="11">
        <f t="shared" si="155"/>
        <v>0</v>
      </c>
      <c r="R170" s="11">
        <f t="shared" si="155"/>
        <v>0</v>
      </c>
      <c r="S170" s="11">
        <f t="shared" si="155"/>
        <v>0</v>
      </c>
      <c r="T170" s="11">
        <f t="shared" si="155"/>
        <v>0</v>
      </c>
      <c r="U170" s="11">
        <f t="shared" si="155"/>
        <v>0</v>
      </c>
      <c r="V170" s="11">
        <f t="shared" si="155"/>
        <v>0</v>
      </c>
      <c r="W170" s="11">
        <f t="shared" si="155"/>
        <v>0</v>
      </c>
      <c r="X170" s="11">
        <f t="shared" si="155"/>
        <v>0</v>
      </c>
      <c r="Y170" s="11">
        <f t="shared" si="155"/>
        <v>0</v>
      </c>
      <c r="Z170" s="11">
        <f t="shared" si="155"/>
        <v>0</v>
      </c>
      <c r="AA170" s="11">
        <f t="shared" si="155"/>
        <v>0</v>
      </c>
      <c r="AB170" s="11">
        <f t="shared" si="155"/>
        <v>0</v>
      </c>
      <c r="AC170" s="11">
        <f t="shared" si="155"/>
        <v>0</v>
      </c>
      <c r="AD170" s="11">
        <f t="shared" si="155"/>
        <v>0</v>
      </c>
      <c r="AE170" s="11">
        <f t="shared" si="155"/>
        <v>0</v>
      </c>
      <c r="AF170" s="11">
        <f t="shared" si="155"/>
        <v>0</v>
      </c>
      <c r="AG170" s="11">
        <f t="shared" si="155"/>
        <v>0</v>
      </c>
      <c r="AH170" s="11">
        <f aca="true" t="shared" si="156" ref="AH170:BI170">AH169*AH168</f>
        <v>0</v>
      </c>
      <c r="AI170" s="11">
        <f t="shared" si="156"/>
        <v>0</v>
      </c>
      <c r="AJ170" s="11">
        <f t="shared" si="156"/>
        <v>0</v>
      </c>
      <c r="AK170" s="11">
        <f t="shared" si="156"/>
        <v>0</v>
      </c>
      <c r="AL170" s="11">
        <f t="shared" si="156"/>
        <v>0</v>
      </c>
      <c r="AM170" s="11">
        <f t="shared" si="156"/>
        <v>0</v>
      </c>
      <c r="AN170" s="11">
        <f t="shared" si="156"/>
        <v>0</v>
      </c>
      <c r="AO170" s="11">
        <f t="shared" si="156"/>
        <v>0</v>
      </c>
      <c r="AP170" s="11">
        <f t="shared" si="156"/>
        <v>0</v>
      </c>
      <c r="AQ170" s="11">
        <f t="shared" si="156"/>
        <v>0</v>
      </c>
      <c r="AR170" s="11">
        <f t="shared" si="156"/>
        <v>0</v>
      </c>
      <c r="AS170" s="11">
        <f t="shared" si="156"/>
        <v>0</v>
      </c>
      <c r="AT170" s="11">
        <f t="shared" si="156"/>
        <v>0</v>
      </c>
      <c r="AU170" s="11">
        <f t="shared" si="156"/>
        <v>0</v>
      </c>
      <c r="AV170" s="11">
        <f t="shared" si="156"/>
        <v>0</v>
      </c>
      <c r="AW170" s="11">
        <f t="shared" si="156"/>
        <v>0</v>
      </c>
      <c r="AX170" s="11">
        <f t="shared" si="156"/>
        <v>0</v>
      </c>
      <c r="AY170" s="11">
        <f t="shared" si="156"/>
        <v>0</v>
      </c>
      <c r="AZ170" s="11">
        <f t="shared" si="156"/>
        <v>0</v>
      </c>
      <c r="BA170" s="11">
        <f t="shared" si="156"/>
        <v>0</v>
      </c>
      <c r="BB170" s="11">
        <f t="shared" si="156"/>
        <v>0</v>
      </c>
      <c r="BC170" s="11">
        <f t="shared" si="156"/>
        <v>0</v>
      </c>
      <c r="BD170" s="11">
        <f t="shared" si="156"/>
        <v>0</v>
      </c>
      <c r="BE170" s="11">
        <f t="shared" si="156"/>
        <v>0</v>
      </c>
      <c r="BF170" s="11">
        <f t="shared" si="156"/>
        <v>0</v>
      </c>
      <c r="BG170" s="11">
        <f t="shared" si="156"/>
        <v>0</v>
      </c>
      <c r="BH170" s="11">
        <f t="shared" si="156"/>
        <v>0</v>
      </c>
      <c r="BI170" s="11">
        <f t="shared" si="156"/>
        <v>0</v>
      </c>
    </row>
    <row r="171" spans="1:61" ht="15.75">
      <c r="A171" s="12" t="s">
        <v>39</v>
      </c>
      <c r="B171" s="36">
        <v>0.0006791171477079797</v>
      </c>
      <c r="C171" s="36">
        <v>0.0011539840541797597</v>
      </c>
      <c r="D171" s="36">
        <v>0.0009228771735310317</v>
      </c>
      <c r="E171" s="36">
        <v>0.0009291186445489011</v>
      </c>
      <c r="F171" s="36">
        <v>0.00054376056864936</v>
      </c>
      <c r="G171" s="36">
        <v>0.00026771172317771185</v>
      </c>
      <c r="H171" s="36">
        <v>0.00012436204006741354</v>
      </c>
      <c r="I171" s="36">
        <v>0.00021458350217299746</v>
      </c>
      <c r="J171" s="36">
        <v>0.00039528881735044984</v>
      </c>
      <c r="K171" s="36">
        <v>0.00015609551509793878</v>
      </c>
      <c r="L171" s="36">
        <v>0.00029517040653686497</v>
      </c>
      <c r="M171" s="36">
        <v>0.0002562427545576601</v>
      </c>
      <c r="N171" s="36">
        <v>0</v>
      </c>
      <c r="O171" s="36">
        <v>0</v>
      </c>
      <c r="P171" s="36">
        <v>0</v>
      </c>
      <c r="Q171" s="36">
        <v>0</v>
      </c>
      <c r="R171" s="36">
        <v>0</v>
      </c>
      <c r="S171" s="36">
        <v>0</v>
      </c>
      <c r="T171" s="36">
        <v>0</v>
      </c>
      <c r="U171" s="36">
        <v>0</v>
      </c>
      <c r="V171" s="36">
        <v>0</v>
      </c>
      <c r="W171" s="36">
        <v>0</v>
      </c>
      <c r="X171" s="36">
        <v>0</v>
      </c>
      <c r="Y171" s="36">
        <v>0</v>
      </c>
      <c r="Z171" s="36">
        <v>0</v>
      </c>
      <c r="AA171" s="36">
        <v>0</v>
      </c>
      <c r="AB171" s="36">
        <v>0</v>
      </c>
      <c r="AC171" s="36">
        <v>0</v>
      </c>
      <c r="AD171" s="36">
        <v>0</v>
      </c>
      <c r="AE171" s="36">
        <v>0</v>
      </c>
      <c r="AF171" s="36">
        <v>0</v>
      </c>
      <c r="AG171" s="36">
        <v>0</v>
      </c>
      <c r="AH171" s="36">
        <v>0</v>
      </c>
      <c r="AI171" s="36">
        <v>0</v>
      </c>
      <c r="AJ171" s="36">
        <v>0</v>
      </c>
      <c r="AK171" s="36">
        <v>0</v>
      </c>
      <c r="AL171" s="36">
        <v>0</v>
      </c>
      <c r="AM171" s="36">
        <v>0</v>
      </c>
      <c r="AN171" s="36">
        <v>0</v>
      </c>
      <c r="AO171" s="36">
        <v>0</v>
      </c>
      <c r="AP171" s="36">
        <v>0</v>
      </c>
      <c r="AQ171" s="36">
        <v>0</v>
      </c>
      <c r="AR171" s="36">
        <v>0</v>
      </c>
      <c r="AS171" s="36">
        <v>0</v>
      </c>
      <c r="AT171" s="36">
        <v>0</v>
      </c>
      <c r="AU171" s="36">
        <v>0</v>
      </c>
      <c r="AV171" s="36">
        <v>0</v>
      </c>
      <c r="AW171" s="36">
        <v>0</v>
      </c>
      <c r="AX171" s="36">
        <v>0</v>
      </c>
      <c r="AY171" s="36">
        <v>0</v>
      </c>
      <c r="AZ171" s="36">
        <v>0</v>
      </c>
      <c r="BA171" s="36">
        <v>0</v>
      </c>
      <c r="BB171" s="36">
        <v>0</v>
      </c>
      <c r="BC171" s="36">
        <v>0</v>
      </c>
      <c r="BD171" s="36">
        <v>0</v>
      </c>
      <c r="BE171" s="36">
        <v>0</v>
      </c>
      <c r="BF171" s="36">
        <v>0</v>
      </c>
      <c r="BG171" s="36">
        <v>0</v>
      </c>
      <c r="BH171" s="36">
        <v>0</v>
      </c>
      <c r="BI171" s="36">
        <v>0</v>
      </c>
    </row>
    <row r="172" spans="1:61" ht="15.75">
      <c r="A172" s="12" t="s">
        <v>138</v>
      </c>
      <c r="B172" s="11">
        <f aca="true" t="shared" si="157" ref="B172:AG172">B170*B171</f>
        <v>4</v>
      </c>
      <c r="C172" s="11">
        <f t="shared" si="157"/>
        <v>7</v>
      </c>
      <c r="D172" s="11">
        <f t="shared" si="157"/>
        <v>25</v>
      </c>
      <c r="E172" s="11">
        <f t="shared" si="157"/>
        <v>32</v>
      </c>
      <c r="F172" s="11">
        <f t="shared" si="157"/>
        <v>18</v>
      </c>
      <c r="G172" s="11">
        <f t="shared" si="157"/>
        <v>9</v>
      </c>
      <c r="H172" s="11">
        <f t="shared" si="157"/>
        <v>4</v>
      </c>
      <c r="I172" s="11">
        <f t="shared" si="157"/>
        <v>9</v>
      </c>
      <c r="J172" s="11">
        <f t="shared" si="157"/>
        <v>15</v>
      </c>
      <c r="K172" s="11">
        <f t="shared" si="157"/>
        <v>7</v>
      </c>
      <c r="L172" s="11">
        <f t="shared" si="157"/>
        <v>12.000000000000002</v>
      </c>
      <c r="M172" s="11">
        <f t="shared" si="157"/>
        <v>14.000000000000002</v>
      </c>
      <c r="N172" s="11">
        <f t="shared" si="157"/>
        <v>0</v>
      </c>
      <c r="O172" s="11">
        <f t="shared" si="157"/>
        <v>0</v>
      </c>
      <c r="P172" s="11">
        <f t="shared" si="157"/>
        <v>0</v>
      </c>
      <c r="Q172" s="11">
        <f t="shared" si="157"/>
        <v>0</v>
      </c>
      <c r="R172" s="11">
        <f t="shared" si="157"/>
        <v>0</v>
      </c>
      <c r="S172" s="11">
        <f t="shared" si="157"/>
        <v>0</v>
      </c>
      <c r="T172" s="11">
        <f t="shared" si="157"/>
        <v>0</v>
      </c>
      <c r="U172" s="11">
        <f t="shared" si="157"/>
        <v>0</v>
      </c>
      <c r="V172" s="11">
        <f t="shared" si="157"/>
        <v>0</v>
      </c>
      <c r="W172" s="11">
        <f t="shared" si="157"/>
        <v>0</v>
      </c>
      <c r="X172" s="11">
        <f t="shared" si="157"/>
        <v>0</v>
      </c>
      <c r="Y172" s="11">
        <f t="shared" si="157"/>
        <v>0</v>
      </c>
      <c r="Z172" s="11">
        <f t="shared" si="157"/>
        <v>0</v>
      </c>
      <c r="AA172" s="11">
        <f t="shared" si="157"/>
        <v>0</v>
      </c>
      <c r="AB172" s="11">
        <f t="shared" si="157"/>
        <v>0</v>
      </c>
      <c r="AC172" s="11">
        <f t="shared" si="157"/>
        <v>0</v>
      </c>
      <c r="AD172" s="11">
        <f t="shared" si="157"/>
        <v>0</v>
      </c>
      <c r="AE172" s="11">
        <f t="shared" si="157"/>
        <v>0</v>
      </c>
      <c r="AF172" s="11">
        <f t="shared" si="157"/>
        <v>0</v>
      </c>
      <c r="AG172" s="11">
        <f t="shared" si="157"/>
        <v>0</v>
      </c>
      <c r="AH172" s="11">
        <f aca="true" t="shared" si="158" ref="AH172:BM172">AH170*AH171</f>
        <v>0</v>
      </c>
      <c r="AI172" s="11">
        <f t="shared" si="158"/>
        <v>0</v>
      </c>
      <c r="AJ172" s="11">
        <f t="shared" si="158"/>
        <v>0</v>
      </c>
      <c r="AK172" s="11">
        <f t="shared" si="158"/>
        <v>0</v>
      </c>
      <c r="AL172" s="11">
        <f t="shared" si="158"/>
        <v>0</v>
      </c>
      <c r="AM172" s="11">
        <f t="shared" si="158"/>
        <v>0</v>
      </c>
      <c r="AN172" s="11">
        <f t="shared" si="158"/>
        <v>0</v>
      </c>
      <c r="AO172" s="11">
        <f t="shared" si="158"/>
        <v>0</v>
      </c>
      <c r="AP172" s="11">
        <f t="shared" si="158"/>
        <v>0</v>
      </c>
      <c r="AQ172" s="11">
        <f t="shared" si="158"/>
        <v>0</v>
      </c>
      <c r="AR172" s="11">
        <f t="shared" si="158"/>
        <v>0</v>
      </c>
      <c r="AS172" s="11">
        <f t="shared" si="158"/>
        <v>0</v>
      </c>
      <c r="AT172" s="11">
        <f t="shared" si="158"/>
        <v>0</v>
      </c>
      <c r="AU172" s="11">
        <f t="shared" si="158"/>
        <v>0</v>
      </c>
      <c r="AV172" s="11">
        <f t="shared" si="158"/>
        <v>0</v>
      </c>
      <c r="AW172" s="11">
        <f t="shared" si="158"/>
        <v>0</v>
      </c>
      <c r="AX172" s="11">
        <f t="shared" si="158"/>
        <v>0</v>
      </c>
      <c r="AY172" s="11">
        <f t="shared" si="158"/>
        <v>0</v>
      </c>
      <c r="AZ172" s="11">
        <f t="shared" si="158"/>
        <v>0</v>
      </c>
      <c r="BA172" s="11">
        <f t="shared" si="158"/>
        <v>0</v>
      </c>
      <c r="BB172" s="11">
        <f t="shared" si="158"/>
        <v>0</v>
      </c>
      <c r="BC172" s="11">
        <f t="shared" si="158"/>
        <v>0</v>
      </c>
      <c r="BD172" s="11">
        <f t="shared" si="158"/>
        <v>0</v>
      </c>
      <c r="BE172" s="11">
        <f t="shared" si="158"/>
        <v>0</v>
      </c>
      <c r="BF172" s="11">
        <f t="shared" si="158"/>
        <v>0</v>
      </c>
      <c r="BG172" s="11">
        <f t="shared" si="158"/>
        <v>0</v>
      </c>
      <c r="BH172" s="11">
        <f t="shared" si="158"/>
        <v>0</v>
      </c>
      <c r="BI172" s="11">
        <f t="shared" si="158"/>
        <v>0</v>
      </c>
    </row>
    <row r="173" spans="1:61" ht="15.75">
      <c r="A173" s="12" t="s">
        <v>65</v>
      </c>
      <c r="B173" s="36">
        <v>1</v>
      </c>
      <c r="C173" s="36">
        <v>1</v>
      </c>
      <c r="D173" s="36">
        <v>1</v>
      </c>
      <c r="E173" s="36">
        <v>1</v>
      </c>
      <c r="F173" s="36">
        <v>1</v>
      </c>
      <c r="G173" s="36">
        <v>1</v>
      </c>
      <c r="H173" s="36">
        <v>1</v>
      </c>
      <c r="I173" s="36">
        <v>1</v>
      </c>
      <c r="J173" s="36">
        <v>1</v>
      </c>
      <c r="K173" s="36">
        <v>1</v>
      </c>
      <c r="L173" s="36">
        <v>1</v>
      </c>
      <c r="M173" s="36">
        <v>1</v>
      </c>
      <c r="N173" s="36">
        <v>0</v>
      </c>
      <c r="O173" s="36">
        <v>0</v>
      </c>
      <c r="P173" s="36">
        <v>0</v>
      </c>
      <c r="Q173" s="36">
        <v>0</v>
      </c>
      <c r="R173" s="36">
        <v>0</v>
      </c>
      <c r="S173" s="36">
        <v>0</v>
      </c>
      <c r="T173" s="36">
        <v>0</v>
      </c>
      <c r="U173" s="36">
        <v>0</v>
      </c>
      <c r="V173" s="36">
        <v>0</v>
      </c>
      <c r="W173" s="36">
        <v>0</v>
      </c>
      <c r="X173" s="36">
        <v>0</v>
      </c>
      <c r="Y173" s="36">
        <v>0</v>
      </c>
      <c r="Z173" s="36">
        <v>0</v>
      </c>
      <c r="AA173" s="36">
        <v>0</v>
      </c>
      <c r="AB173" s="36">
        <v>0</v>
      </c>
      <c r="AC173" s="36">
        <v>0</v>
      </c>
      <c r="AD173" s="36">
        <v>0</v>
      </c>
      <c r="AE173" s="36">
        <v>0</v>
      </c>
      <c r="AF173" s="36">
        <v>0</v>
      </c>
      <c r="AG173" s="36">
        <v>0</v>
      </c>
      <c r="AH173" s="36">
        <v>0</v>
      </c>
      <c r="AI173" s="36">
        <v>0</v>
      </c>
      <c r="AJ173" s="36">
        <v>0</v>
      </c>
      <c r="AK173" s="36">
        <v>0</v>
      </c>
      <c r="AL173" s="36">
        <v>0</v>
      </c>
      <c r="AM173" s="36">
        <v>0</v>
      </c>
      <c r="AN173" s="36">
        <v>0</v>
      </c>
      <c r="AO173" s="36">
        <v>0</v>
      </c>
      <c r="AP173" s="36">
        <v>0</v>
      </c>
      <c r="AQ173" s="36">
        <v>0</v>
      </c>
      <c r="AR173" s="36">
        <v>0</v>
      </c>
      <c r="AS173" s="36">
        <v>0</v>
      </c>
      <c r="AT173" s="36">
        <v>0</v>
      </c>
      <c r="AU173" s="36">
        <v>0</v>
      </c>
      <c r="AV173" s="36">
        <v>0</v>
      </c>
      <c r="AW173" s="36">
        <v>0</v>
      </c>
      <c r="AX173" s="36">
        <v>0</v>
      </c>
      <c r="AY173" s="36">
        <v>0</v>
      </c>
      <c r="AZ173" s="36">
        <v>0</v>
      </c>
      <c r="BA173" s="36">
        <v>0</v>
      </c>
      <c r="BB173" s="36">
        <v>0</v>
      </c>
      <c r="BC173" s="36">
        <v>0</v>
      </c>
      <c r="BD173" s="36">
        <v>0</v>
      </c>
      <c r="BE173" s="36">
        <v>0</v>
      </c>
      <c r="BF173" s="36">
        <v>0</v>
      </c>
      <c r="BG173" s="36">
        <v>0</v>
      </c>
      <c r="BH173" s="36">
        <v>0</v>
      </c>
      <c r="BI173" s="36">
        <v>0</v>
      </c>
    </row>
    <row r="174" spans="1:61" ht="15.75">
      <c r="A174" s="12" t="s">
        <v>162</v>
      </c>
      <c r="B174" s="11">
        <f aca="true" t="shared" si="159" ref="B174:AG174">B172*B173</f>
        <v>4</v>
      </c>
      <c r="C174" s="11">
        <f t="shared" si="159"/>
        <v>7</v>
      </c>
      <c r="D174" s="11">
        <f t="shared" si="159"/>
        <v>25</v>
      </c>
      <c r="E174" s="11">
        <f t="shared" si="159"/>
        <v>32</v>
      </c>
      <c r="F174" s="11">
        <f t="shared" si="159"/>
        <v>18</v>
      </c>
      <c r="G174" s="11">
        <f t="shared" si="159"/>
        <v>9</v>
      </c>
      <c r="H174" s="11">
        <f t="shared" si="159"/>
        <v>4</v>
      </c>
      <c r="I174" s="11">
        <f t="shared" si="159"/>
        <v>9</v>
      </c>
      <c r="J174" s="11">
        <f t="shared" si="159"/>
        <v>15</v>
      </c>
      <c r="K174" s="11">
        <f t="shared" si="159"/>
        <v>7</v>
      </c>
      <c r="L174" s="11">
        <f t="shared" si="159"/>
        <v>12.000000000000002</v>
      </c>
      <c r="M174" s="11">
        <f t="shared" si="159"/>
        <v>14.000000000000002</v>
      </c>
      <c r="N174" s="11">
        <f t="shared" si="159"/>
        <v>0</v>
      </c>
      <c r="O174" s="11">
        <f t="shared" si="159"/>
        <v>0</v>
      </c>
      <c r="P174" s="11">
        <f t="shared" si="159"/>
        <v>0</v>
      </c>
      <c r="Q174" s="11">
        <f t="shared" si="159"/>
        <v>0</v>
      </c>
      <c r="R174" s="11">
        <f t="shared" si="159"/>
        <v>0</v>
      </c>
      <c r="S174" s="11">
        <f t="shared" si="159"/>
        <v>0</v>
      </c>
      <c r="T174" s="11">
        <f t="shared" si="159"/>
        <v>0</v>
      </c>
      <c r="U174" s="11">
        <f t="shared" si="159"/>
        <v>0</v>
      </c>
      <c r="V174" s="11">
        <f t="shared" si="159"/>
        <v>0</v>
      </c>
      <c r="W174" s="11">
        <f t="shared" si="159"/>
        <v>0</v>
      </c>
      <c r="X174" s="11">
        <f t="shared" si="159"/>
        <v>0</v>
      </c>
      <c r="Y174" s="11">
        <f t="shared" si="159"/>
        <v>0</v>
      </c>
      <c r="Z174" s="11">
        <f t="shared" si="159"/>
        <v>0</v>
      </c>
      <c r="AA174" s="11">
        <f t="shared" si="159"/>
        <v>0</v>
      </c>
      <c r="AB174" s="11">
        <f t="shared" si="159"/>
        <v>0</v>
      </c>
      <c r="AC174" s="11">
        <f t="shared" si="159"/>
        <v>0</v>
      </c>
      <c r="AD174" s="11">
        <f t="shared" si="159"/>
        <v>0</v>
      </c>
      <c r="AE174" s="11">
        <f t="shared" si="159"/>
        <v>0</v>
      </c>
      <c r="AF174" s="11">
        <f t="shared" si="159"/>
        <v>0</v>
      </c>
      <c r="AG174" s="11">
        <f t="shared" si="159"/>
        <v>0</v>
      </c>
      <c r="AH174" s="11">
        <f aca="true" t="shared" si="160" ref="AH174:BM174">AH172*AH173</f>
        <v>0</v>
      </c>
      <c r="AI174" s="11">
        <f t="shared" si="160"/>
        <v>0</v>
      </c>
      <c r="AJ174" s="11">
        <f t="shared" si="160"/>
        <v>0</v>
      </c>
      <c r="AK174" s="11">
        <f t="shared" si="160"/>
        <v>0</v>
      </c>
      <c r="AL174" s="11">
        <f t="shared" si="160"/>
        <v>0</v>
      </c>
      <c r="AM174" s="11">
        <f t="shared" si="160"/>
        <v>0</v>
      </c>
      <c r="AN174" s="11">
        <f t="shared" si="160"/>
        <v>0</v>
      </c>
      <c r="AO174" s="11">
        <f t="shared" si="160"/>
        <v>0</v>
      </c>
      <c r="AP174" s="11">
        <f t="shared" si="160"/>
        <v>0</v>
      </c>
      <c r="AQ174" s="11">
        <f t="shared" si="160"/>
        <v>0</v>
      </c>
      <c r="AR174" s="11">
        <f t="shared" si="160"/>
        <v>0</v>
      </c>
      <c r="AS174" s="11">
        <f t="shared" si="160"/>
        <v>0</v>
      </c>
      <c r="AT174" s="11">
        <f t="shared" si="160"/>
        <v>0</v>
      </c>
      <c r="AU174" s="11">
        <f t="shared" si="160"/>
        <v>0</v>
      </c>
      <c r="AV174" s="11">
        <f t="shared" si="160"/>
        <v>0</v>
      </c>
      <c r="AW174" s="11">
        <f t="shared" si="160"/>
        <v>0</v>
      </c>
      <c r="AX174" s="11">
        <f t="shared" si="160"/>
        <v>0</v>
      </c>
      <c r="AY174" s="11">
        <f t="shared" si="160"/>
        <v>0</v>
      </c>
      <c r="AZ174" s="11">
        <f t="shared" si="160"/>
        <v>0</v>
      </c>
      <c r="BA174" s="11">
        <f t="shared" si="160"/>
        <v>0</v>
      </c>
      <c r="BB174" s="11">
        <f t="shared" si="160"/>
        <v>0</v>
      </c>
      <c r="BC174" s="11">
        <f t="shared" si="160"/>
        <v>0</v>
      </c>
      <c r="BD174" s="11">
        <f t="shared" si="160"/>
        <v>0</v>
      </c>
      <c r="BE174" s="11">
        <f t="shared" si="160"/>
        <v>0</v>
      </c>
      <c r="BF174" s="11">
        <f t="shared" si="160"/>
        <v>0</v>
      </c>
      <c r="BG174" s="11">
        <f t="shared" si="160"/>
        <v>0</v>
      </c>
      <c r="BH174" s="11">
        <f t="shared" si="160"/>
        <v>0</v>
      </c>
      <c r="BI174" s="11">
        <f t="shared" si="160"/>
        <v>0</v>
      </c>
    </row>
    <row r="175" spans="1:61" ht="15.75">
      <c r="A175" s="12" t="s">
        <v>66</v>
      </c>
      <c r="B175" s="37">
        <v>147</v>
      </c>
      <c r="C175" s="37">
        <v>108.33333333333333</v>
      </c>
      <c r="D175" s="37">
        <v>118</v>
      </c>
      <c r="E175" s="37">
        <v>147</v>
      </c>
      <c r="F175" s="37">
        <v>177.66</v>
      </c>
      <c r="G175" s="37">
        <v>484.5</v>
      </c>
      <c r="H175" s="37">
        <v>897</v>
      </c>
      <c r="I175" s="37">
        <v>401.66</v>
      </c>
      <c r="J175" s="37">
        <v>162.75</v>
      </c>
      <c r="K175" s="37">
        <v>297</v>
      </c>
      <c r="L175" s="37">
        <v>177.66</v>
      </c>
      <c r="M175" s="37">
        <v>228.818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7">
        <v>0</v>
      </c>
      <c r="T175" s="37">
        <v>0</v>
      </c>
      <c r="U175" s="37">
        <v>0</v>
      </c>
      <c r="V175" s="37">
        <v>0</v>
      </c>
      <c r="W175" s="37">
        <v>0</v>
      </c>
      <c r="X175" s="37">
        <v>0</v>
      </c>
      <c r="Y175" s="37">
        <v>0</v>
      </c>
      <c r="Z175" s="37">
        <v>0</v>
      </c>
      <c r="AA175" s="37">
        <v>0</v>
      </c>
      <c r="AB175" s="37">
        <v>0</v>
      </c>
      <c r="AC175" s="37">
        <v>0</v>
      </c>
      <c r="AD175" s="37">
        <v>0</v>
      </c>
      <c r="AE175" s="37">
        <v>0</v>
      </c>
      <c r="AF175" s="37">
        <v>0</v>
      </c>
      <c r="AG175" s="37">
        <v>0</v>
      </c>
      <c r="AH175" s="37">
        <v>0</v>
      </c>
      <c r="AI175" s="37">
        <v>0</v>
      </c>
      <c r="AJ175" s="37">
        <v>0</v>
      </c>
      <c r="AK175" s="37">
        <v>0</v>
      </c>
      <c r="AL175" s="37">
        <v>0</v>
      </c>
      <c r="AM175" s="37">
        <v>0</v>
      </c>
      <c r="AN175" s="37">
        <v>0</v>
      </c>
      <c r="AO175" s="37">
        <v>0</v>
      </c>
      <c r="AP175" s="37">
        <v>0</v>
      </c>
      <c r="AQ175" s="37">
        <v>0</v>
      </c>
      <c r="AR175" s="37">
        <v>0</v>
      </c>
      <c r="AS175" s="37">
        <v>0</v>
      </c>
      <c r="AT175" s="37">
        <v>0</v>
      </c>
      <c r="AU175" s="37">
        <v>0</v>
      </c>
      <c r="AV175" s="37">
        <v>0</v>
      </c>
      <c r="AW175" s="37">
        <v>0</v>
      </c>
      <c r="AX175" s="37">
        <v>0</v>
      </c>
      <c r="AY175" s="37">
        <v>0</v>
      </c>
      <c r="AZ175" s="37">
        <v>0</v>
      </c>
      <c r="BA175" s="37">
        <v>0</v>
      </c>
      <c r="BB175" s="37">
        <v>0</v>
      </c>
      <c r="BC175" s="37">
        <v>0</v>
      </c>
      <c r="BD175" s="37">
        <v>0</v>
      </c>
      <c r="BE175" s="37">
        <v>0</v>
      </c>
      <c r="BF175" s="37">
        <v>0</v>
      </c>
      <c r="BG175" s="37">
        <v>0</v>
      </c>
      <c r="BH175" s="37">
        <v>0</v>
      </c>
      <c r="BI175" s="37">
        <v>0</v>
      </c>
    </row>
    <row r="176" spans="1:61" s="13" customFormat="1" ht="15.75">
      <c r="A176" s="13" t="s">
        <v>24</v>
      </c>
      <c r="B176" s="43">
        <f aca="true" t="shared" si="161" ref="B176:AG176">B174*B175</f>
        <v>588</v>
      </c>
      <c r="C176" s="43">
        <f t="shared" si="161"/>
        <v>758.3333333333333</v>
      </c>
      <c r="D176" s="43">
        <f t="shared" si="161"/>
        <v>2950</v>
      </c>
      <c r="E176" s="43">
        <f t="shared" si="161"/>
        <v>4704</v>
      </c>
      <c r="F176" s="43">
        <f t="shared" si="161"/>
        <v>3197.88</v>
      </c>
      <c r="G176" s="43">
        <f t="shared" si="161"/>
        <v>4360.5</v>
      </c>
      <c r="H176" s="43">
        <f t="shared" si="161"/>
        <v>3588</v>
      </c>
      <c r="I176" s="43">
        <f t="shared" si="161"/>
        <v>3614.94</v>
      </c>
      <c r="J176" s="43">
        <f t="shared" si="161"/>
        <v>2441.25</v>
      </c>
      <c r="K176" s="43">
        <f t="shared" si="161"/>
        <v>2079</v>
      </c>
      <c r="L176" s="43">
        <f t="shared" si="161"/>
        <v>2131.92</v>
      </c>
      <c r="M176" s="43">
        <f t="shared" si="161"/>
        <v>3203.4520000000007</v>
      </c>
      <c r="N176" s="43">
        <f t="shared" si="161"/>
        <v>0</v>
      </c>
      <c r="O176" s="43">
        <f t="shared" si="161"/>
        <v>0</v>
      </c>
      <c r="P176" s="43">
        <f t="shared" si="161"/>
        <v>0</v>
      </c>
      <c r="Q176" s="43">
        <f t="shared" si="161"/>
        <v>0</v>
      </c>
      <c r="R176" s="43">
        <f t="shared" si="161"/>
        <v>0</v>
      </c>
      <c r="S176" s="43">
        <f t="shared" si="161"/>
        <v>0</v>
      </c>
      <c r="T176" s="43">
        <f t="shared" si="161"/>
        <v>0</v>
      </c>
      <c r="U176" s="43">
        <f t="shared" si="161"/>
        <v>0</v>
      </c>
      <c r="V176" s="43">
        <f t="shared" si="161"/>
        <v>0</v>
      </c>
      <c r="W176" s="43">
        <f t="shared" si="161"/>
        <v>0</v>
      </c>
      <c r="X176" s="43">
        <f t="shared" si="161"/>
        <v>0</v>
      </c>
      <c r="Y176" s="43">
        <f t="shared" si="161"/>
        <v>0</v>
      </c>
      <c r="Z176" s="43">
        <f t="shared" si="161"/>
        <v>0</v>
      </c>
      <c r="AA176" s="43">
        <f t="shared" si="161"/>
        <v>0</v>
      </c>
      <c r="AB176" s="43">
        <f t="shared" si="161"/>
        <v>0</v>
      </c>
      <c r="AC176" s="43">
        <f t="shared" si="161"/>
        <v>0</v>
      </c>
      <c r="AD176" s="43">
        <f t="shared" si="161"/>
        <v>0</v>
      </c>
      <c r="AE176" s="43">
        <f t="shared" si="161"/>
        <v>0</v>
      </c>
      <c r="AF176" s="43">
        <f t="shared" si="161"/>
        <v>0</v>
      </c>
      <c r="AG176" s="43">
        <f t="shared" si="161"/>
        <v>0</v>
      </c>
      <c r="AH176" s="43">
        <f aca="true" t="shared" si="162" ref="AH176:BI176">AH174*AH175</f>
        <v>0</v>
      </c>
      <c r="AI176" s="43">
        <f t="shared" si="162"/>
        <v>0</v>
      </c>
      <c r="AJ176" s="43">
        <f t="shared" si="162"/>
        <v>0</v>
      </c>
      <c r="AK176" s="43">
        <f t="shared" si="162"/>
        <v>0</v>
      </c>
      <c r="AL176" s="43">
        <f t="shared" si="162"/>
        <v>0</v>
      </c>
      <c r="AM176" s="43">
        <f t="shared" si="162"/>
        <v>0</v>
      </c>
      <c r="AN176" s="43">
        <f t="shared" si="162"/>
        <v>0</v>
      </c>
      <c r="AO176" s="43">
        <f t="shared" si="162"/>
        <v>0</v>
      </c>
      <c r="AP176" s="43">
        <f t="shared" si="162"/>
        <v>0</v>
      </c>
      <c r="AQ176" s="43">
        <f t="shared" si="162"/>
        <v>0</v>
      </c>
      <c r="AR176" s="43">
        <f t="shared" si="162"/>
        <v>0</v>
      </c>
      <c r="AS176" s="43">
        <f t="shared" si="162"/>
        <v>0</v>
      </c>
      <c r="AT176" s="43">
        <f t="shared" si="162"/>
        <v>0</v>
      </c>
      <c r="AU176" s="43">
        <f t="shared" si="162"/>
        <v>0</v>
      </c>
      <c r="AV176" s="43">
        <f t="shared" si="162"/>
        <v>0</v>
      </c>
      <c r="AW176" s="43">
        <f t="shared" si="162"/>
        <v>0</v>
      </c>
      <c r="AX176" s="43">
        <f t="shared" si="162"/>
        <v>0</v>
      </c>
      <c r="AY176" s="43">
        <f t="shared" si="162"/>
        <v>0</v>
      </c>
      <c r="AZ176" s="43">
        <f t="shared" si="162"/>
        <v>0</v>
      </c>
      <c r="BA176" s="43">
        <f t="shared" si="162"/>
        <v>0</v>
      </c>
      <c r="BB176" s="43">
        <f t="shared" si="162"/>
        <v>0</v>
      </c>
      <c r="BC176" s="43">
        <f t="shared" si="162"/>
        <v>0</v>
      </c>
      <c r="BD176" s="43">
        <f t="shared" si="162"/>
        <v>0</v>
      </c>
      <c r="BE176" s="43">
        <f t="shared" si="162"/>
        <v>0</v>
      </c>
      <c r="BF176" s="43">
        <f t="shared" si="162"/>
        <v>0</v>
      </c>
      <c r="BG176" s="43">
        <f t="shared" si="162"/>
        <v>0</v>
      </c>
      <c r="BH176" s="43">
        <f t="shared" si="162"/>
        <v>0</v>
      </c>
      <c r="BI176" s="43">
        <f t="shared" si="162"/>
        <v>0</v>
      </c>
    </row>
    <row r="177" spans="1:61" ht="15.75">
      <c r="A177" s="12" t="s">
        <v>26</v>
      </c>
      <c r="B177" s="49">
        <f aca="true" t="shared" si="163" ref="B177:AG177">IF(B170,B176/B170,0)*1000</f>
        <v>99.830220713073</v>
      </c>
      <c r="C177" s="49">
        <f t="shared" si="163"/>
        <v>125.01493920280728</v>
      </c>
      <c r="D177" s="49">
        <f t="shared" si="163"/>
        <v>108.89950647666173</v>
      </c>
      <c r="E177" s="49">
        <f t="shared" si="163"/>
        <v>136.58044074868843</v>
      </c>
      <c r="F177" s="49">
        <f t="shared" si="163"/>
        <v>96.6045026262453</v>
      </c>
      <c r="G177" s="49">
        <f t="shared" si="163"/>
        <v>129.7063298796014</v>
      </c>
      <c r="H177" s="49">
        <f t="shared" si="163"/>
        <v>111.55274994046995</v>
      </c>
      <c r="I177" s="49">
        <f t="shared" si="163"/>
        <v>86.18960948280616</v>
      </c>
      <c r="J177" s="49">
        <f t="shared" si="163"/>
        <v>64.33325502378571</v>
      </c>
      <c r="K177" s="49">
        <f t="shared" si="163"/>
        <v>46.360367984087816</v>
      </c>
      <c r="L177" s="49">
        <f t="shared" si="163"/>
        <v>52.43997442533943</v>
      </c>
      <c r="M177" s="49">
        <f t="shared" si="163"/>
        <v>58.63295461237468</v>
      </c>
      <c r="N177" s="49">
        <f t="shared" si="163"/>
        <v>0</v>
      </c>
      <c r="O177" s="49">
        <f t="shared" si="163"/>
        <v>0</v>
      </c>
      <c r="P177" s="49">
        <f t="shared" si="163"/>
        <v>0</v>
      </c>
      <c r="Q177" s="49">
        <f t="shared" si="163"/>
        <v>0</v>
      </c>
      <c r="R177" s="49">
        <f t="shared" si="163"/>
        <v>0</v>
      </c>
      <c r="S177" s="49">
        <f t="shared" si="163"/>
        <v>0</v>
      </c>
      <c r="T177" s="49">
        <f t="shared" si="163"/>
        <v>0</v>
      </c>
      <c r="U177" s="49">
        <f t="shared" si="163"/>
        <v>0</v>
      </c>
      <c r="V177" s="49">
        <f t="shared" si="163"/>
        <v>0</v>
      </c>
      <c r="W177" s="49">
        <f t="shared" si="163"/>
        <v>0</v>
      </c>
      <c r="X177" s="49">
        <f t="shared" si="163"/>
        <v>0</v>
      </c>
      <c r="Y177" s="49">
        <f t="shared" si="163"/>
        <v>0</v>
      </c>
      <c r="Z177" s="49">
        <f t="shared" si="163"/>
        <v>0</v>
      </c>
      <c r="AA177" s="49">
        <f t="shared" si="163"/>
        <v>0</v>
      </c>
      <c r="AB177" s="49">
        <f t="shared" si="163"/>
        <v>0</v>
      </c>
      <c r="AC177" s="49">
        <f t="shared" si="163"/>
        <v>0</v>
      </c>
      <c r="AD177" s="49">
        <f t="shared" si="163"/>
        <v>0</v>
      </c>
      <c r="AE177" s="49">
        <f t="shared" si="163"/>
        <v>0</v>
      </c>
      <c r="AF177" s="49">
        <f t="shared" si="163"/>
        <v>0</v>
      </c>
      <c r="AG177" s="49">
        <f t="shared" si="163"/>
        <v>0</v>
      </c>
      <c r="AH177" s="49">
        <f aca="true" t="shared" si="164" ref="AH177:BI177">IF(AH170,AH176/AH170,0)*1000</f>
        <v>0</v>
      </c>
      <c r="AI177" s="49">
        <f t="shared" si="164"/>
        <v>0</v>
      </c>
      <c r="AJ177" s="49">
        <f t="shared" si="164"/>
        <v>0</v>
      </c>
      <c r="AK177" s="49">
        <f t="shared" si="164"/>
        <v>0</v>
      </c>
      <c r="AL177" s="49">
        <f t="shared" si="164"/>
        <v>0</v>
      </c>
      <c r="AM177" s="49">
        <f t="shared" si="164"/>
        <v>0</v>
      </c>
      <c r="AN177" s="49">
        <f t="shared" si="164"/>
        <v>0</v>
      </c>
      <c r="AO177" s="49">
        <f t="shared" si="164"/>
        <v>0</v>
      </c>
      <c r="AP177" s="49">
        <f t="shared" si="164"/>
        <v>0</v>
      </c>
      <c r="AQ177" s="49">
        <f t="shared" si="164"/>
        <v>0</v>
      </c>
      <c r="AR177" s="49">
        <f t="shared" si="164"/>
        <v>0</v>
      </c>
      <c r="AS177" s="49">
        <f t="shared" si="164"/>
        <v>0</v>
      </c>
      <c r="AT177" s="49">
        <f t="shared" si="164"/>
        <v>0</v>
      </c>
      <c r="AU177" s="49">
        <f t="shared" si="164"/>
        <v>0</v>
      </c>
      <c r="AV177" s="49">
        <f t="shared" si="164"/>
        <v>0</v>
      </c>
      <c r="AW177" s="49">
        <f t="shared" si="164"/>
        <v>0</v>
      </c>
      <c r="AX177" s="49">
        <f t="shared" si="164"/>
        <v>0</v>
      </c>
      <c r="AY177" s="49">
        <f t="shared" si="164"/>
        <v>0</v>
      </c>
      <c r="AZ177" s="49">
        <f t="shared" si="164"/>
        <v>0</v>
      </c>
      <c r="BA177" s="49">
        <f t="shared" si="164"/>
        <v>0</v>
      </c>
      <c r="BB177" s="49">
        <f t="shared" si="164"/>
        <v>0</v>
      </c>
      <c r="BC177" s="49">
        <f t="shared" si="164"/>
        <v>0</v>
      </c>
      <c r="BD177" s="49">
        <f t="shared" si="164"/>
        <v>0</v>
      </c>
      <c r="BE177" s="49">
        <f t="shared" si="164"/>
        <v>0</v>
      </c>
      <c r="BF177" s="49">
        <f t="shared" si="164"/>
        <v>0</v>
      </c>
      <c r="BG177" s="49">
        <f t="shared" si="164"/>
        <v>0</v>
      </c>
      <c r="BH177" s="49">
        <f t="shared" si="164"/>
        <v>0</v>
      </c>
      <c r="BI177" s="49">
        <f t="shared" si="164"/>
        <v>0</v>
      </c>
    </row>
    <row r="179" spans="1:61" s="13" customFormat="1" ht="15.75">
      <c r="A179" s="13" t="s">
        <v>140</v>
      </c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</row>
    <row r="180" spans="1:61" ht="15.75">
      <c r="A180" s="20" t="s">
        <v>137</v>
      </c>
      <c r="B180" s="11">
        <f>B40</f>
        <v>1472.5</v>
      </c>
      <c r="C180" s="11">
        <f aca="true" t="shared" si="165" ref="C180:BI180">C40</f>
        <v>1516.485426</v>
      </c>
      <c r="D180" s="11">
        <f t="shared" si="165"/>
        <v>1593.482077</v>
      </c>
      <c r="E180" s="11">
        <f t="shared" si="165"/>
        <v>1722.0620955</v>
      </c>
      <c r="F180" s="11">
        <f t="shared" si="165"/>
        <v>1839.0447149999998</v>
      </c>
      <c r="G180" s="11">
        <f t="shared" si="165"/>
        <v>1977.5441972499998</v>
      </c>
      <c r="H180" s="11">
        <f t="shared" si="165"/>
        <v>2144.2770359999995</v>
      </c>
      <c r="I180" s="11">
        <f t="shared" si="165"/>
        <v>2330.095254</v>
      </c>
      <c r="J180" s="11">
        <f t="shared" si="165"/>
        <v>2529.7958255</v>
      </c>
      <c r="K180" s="11">
        <f t="shared" si="165"/>
        <v>2802.77110925</v>
      </c>
      <c r="L180" s="11">
        <f t="shared" si="165"/>
        <v>3127.2678515</v>
      </c>
      <c r="M180" s="11">
        <f t="shared" si="165"/>
        <v>3414.7306975</v>
      </c>
      <c r="N180" s="11">
        <f t="shared" si="165"/>
        <v>3571.642549</v>
      </c>
      <c r="O180" s="11">
        <f t="shared" si="165"/>
        <v>3571.642549</v>
      </c>
      <c r="P180" s="11">
        <f t="shared" si="165"/>
        <v>3571.642549</v>
      </c>
      <c r="Q180" s="11">
        <f t="shared" si="165"/>
        <v>3571.642549</v>
      </c>
      <c r="R180" s="11">
        <f t="shared" si="165"/>
        <v>3571.642549</v>
      </c>
      <c r="S180" s="11">
        <f t="shared" si="165"/>
        <v>3571.642549</v>
      </c>
      <c r="T180" s="11">
        <f t="shared" si="165"/>
        <v>3571.642549</v>
      </c>
      <c r="U180" s="11">
        <f t="shared" si="165"/>
        <v>3571.642549</v>
      </c>
      <c r="V180" s="11">
        <f t="shared" si="165"/>
        <v>3571.642549</v>
      </c>
      <c r="W180" s="11">
        <f t="shared" si="165"/>
        <v>3571.642549</v>
      </c>
      <c r="X180" s="11">
        <f t="shared" si="165"/>
        <v>3571.642549</v>
      </c>
      <c r="Y180" s="11">
        <f t="shared" si="165"/>
        <v>3571.642549</v>
      </c>
      <c r="Z180" s="11">
        <f t="shared" si="165"/>
        <v>3571.642549</v>
      </c>
      <c r="AA180" s="11">
        <f t="shared" si="165"/>
        <v>3571.642549</v>
      </c>
      <c r="AB180" s="11">
        <f t="shared" si="165"/>
        <v>3571.642549</v>
      </c>
      <c r="AC180" s="11">
        <f t="shared" si="165"/>
        <v>3571.642549</v>
      </c>
      <c r="AD180" s="11">
        <f t="shared" si="165"/>
        <v>3571.642549</v>
      </c>
      <c r="AE180" s="11">
        <f t="shared" si="165"/>
        <v>3571.642549</v>
      </c>
      <c r="AF180" s="11">
        <f t="shared" si="165"/>
        <v>3571.642549</v>
      </c>
      <c r="AG180" s="11">
        <f t="shared" si="165"/>
        <v>3571.642549</v>
      </c>
      <c r="AH180" s="11">
        <f t="shared" si="165"/>
        <v>3571.642549</v>
      </c>
      <c r="AI180" s="11">
        <f t="shared" si="165"/>
        <v>3571.642549</v>
      </c>
      <c r="AJ180" s="11">
        <f t="shared" si="165"/>
        <v>3571.642549</v>
      </c>
      <c r="AK180" s="11">
        <f t="shared" si="165"/>
        <v>3571.642549</v>
      </c>
      <c r="AL180" s="11">
        <f t="shared" si="165"/>
        <v>3571.642549</v>
      </c>
      <c r="AM180" s="11">
        <f t="shared" si="165"/>
        <v>3571.642549</v>
      </c>
      <c r="AN180" s="11">
        <f t="shared" si="165"/>
        <v>3571.642549</v>
      </c>
      <c r="AO180" s="11">
        <f t="shared" si="165"/>
        <v>3571.642549</v>
      </c>
      <c r="AP180" s="11">
        <f t="shared" si="165"/>
        <v>3571.642549</v>
      </c>
      <c r="AQ180" s="11">
        <f t="shared" si="165"/>
        <v>3571.642549</v>
      </c>
      <c r="AR180" s="11">
        <f t="shared" si="165"/>
        <v>3571.642549</v>
      </c>
      <c r="AS180" s="11">
        <f t="shared" si="165"/>
        <v>3571.642549</v>
      </c>
      <c r="AT180" s="11">
        <f t="shared" si="165"/>
        <v>3571.642549</v>
      </c>
      <c r="AU180" s="11">
        <f t="shared" si="165"/>
        <v>3571.642549</v>
      </c>
      <c r="AV180" s="11">
        <f t="shared" si="165"/>
        <v>3571.642549</v>
      </c>
      <c r="AW180" s="11">
        <f t="shared" si="165"/>
        <v>3571.642549</v>
      </c>
      <c r="AX180" s="11">
        <f t="shared" si="165"/>
        <v>3571.642549</v>
      </c>
      <c r="AY180" s="11">
        <f t="shared" si="165"/>
        <v>3571.642549</v>
      </c>
      <c r="AZ180" s="11">
        <f t="shared" si="165"/>
        <v>3571.642549</v>
      </c>
      <c r="BA180" s="11">
        <f t="shared" si="165"/>
        <v>3571.642549</v>
      </c>
      <c r="BB180" s="11">
        <f t="shared" si="165"/>
        <v>3571.642549</v>
      </c>
      <c r="BC180" s="11">
        <f t="shared" si="165"/>
        <v>3571.642549</v>
      </c>
      <c r="BD180" s="11">
        <f t="shared" si="165"/>
        <v>3571.642549</v>
      </c>
      <c r="BE180" s="11">
        <f t="shared" si="165"/>
        <v>3571.642549</v>
      </c>
      <c r="BF180" s="11">
        <f t="shared" si="165"/>
        <v>3571.642549</v>
      </c>
      <c r="BG180" s="11">
        <f t="shared" si="165"/>
        <v>3571.642549</v>
      </c>
      <c r="BH180" s="11">
        <f t="shared" si="165"/>
        <v>3571.642549</v>
      </c>
      <c r="BI180" s="11">
        <f t="shared" si="165"/>
        <v>3571.642549</v>
      </c>
    </row>
    <row r="181" spans="1:61" ht="15.75">
      <c r="A181" s="12" t="s">
        <v>127</v>
      </c>
      <c r="B181" s="31">
        <v>0</v>
      </c>
      <c r="C181" s="31">
        <v>0</v>
      </c>
      <c r="D181" s="31">
        <v>0</v>
      </c>
      <c r="E181" s="31">
        <v>1</v>
      </c>
      <c r="F181" s="31">
        <v>1</v>
      </c>
      <c r="G181" s="31">
        <v>3</v>
      </c>
      <c r="H181" s="31">
        <v>4</v>
      </c>
      <c r="I181" s="31">
        <v>5</v>
      </c>
      <c r="J181" s="31">
        <v>5</v>
      </c>
      <c r="K181" s="31">
        <v>4</v>
      </c>
      <c r="L181" s="31">
        <v>6</v>
      </c>
      <c r="M181" s="31">
        <v>4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1">
        <v>0</v>
      </c>
      <c r="U181" s="31">
        <v>0</v>
      </c>
      <c r="V181" s="31">
        <v>0</v>
      </c>
      <c r="W181" s="31">
        <v>0</v>
      </c>
      <c r="X181" s="31">
        <v>0</v>
      </c>
      <c r="Y181" s="31">
        <v>0</v>
      </c>
      <c r="Z181" s="31">
        <v>0</v>
      </c>
      <c r="AA181" s="31">
        <v>0</v>
      </c>
      <c r="AB181" s="31">
        <v>0</v>
      </c>
      <c r="AC181" s="31">
        <v>0</v>
      </c>
      <c r="AD181" s="31">
        <v>0</v>
      </c>
      <c r="AE181" s="31">
        <v>0</v>
      </c>
      <c r="AF181" s="31">
        <v>0</v>
      </c>
      <c r="AG181" s="31">
        <v>0</v>
      </c>
      <c r="AH181" s="31">
        <v>0</v>
      </c>
      <c r="AI181" s="31">
        <v>0</v>
      </c>
      <c r="AJ181" s="31">
        <v>0</v>
      </c>
      <c r="AK181" s="31">
        <v>0</v>
      </c>
      <c r="AL181" s="31">
        <v>0</v>
      </c>
      <c r="AM181" s="31">
        <v>0</v>
      </c>
      <c r="AN181" s="31">
        <v>0</v>
      </c>
      <c r="AO181" s="31">
        <v>0</v>
      </c>
      <c r="AP181" s="31">
        <v>0</v>
      </c>
      <c r="AQ181" s="31">
        <v>0</v>
      </c>
      <c r="AR181" s="31">
        <v>0</v>
      </c>
      <c r="AS181" s="31">
        <v>0</v>
      </c>
      <c r="AT181" s="31">
        <v>0</v>
      </c>
      <c r="AU181" s="31">
        <v>0</v>
      </c>
      <c r="AV181" s="31">
        <v>0</v>
      </c>
      <c r="AW181" s="31">
        <v>0</v>
      </c>
      <c r="AX181" s="31">
        <v>0</v>
      </c>
      <c r="AY181" s="31">
        <v>0</v>
      </c>
      <c r="AZ181" s="31">
        <v>0</v>
      </c>
      <c r="BA181" s="31">
        <v>0</v>
      </c>
      <c r="BB181" s="31">
        <v>0</v>
      </c>
      <c r="BC181" s="31">
        <v>0</v>
      </c>
      <c r="BD181" s="31">
        <v>0</v>
      </c>
      <c r="BE181" s="31">
        <v>0</v>
      </c>
      <c r="BF181" s="31">
        <v>0</v>
      </c>
      <c r="BG181" s="31">
        <v>0</v>
      </c>
      <c r="BH181" s="31">
        <v>0</v>
      </c>
      <c r="BI181" s="31">
        <v>0</v>
      </c>
    </row>
    <row r="182" spans="1:61" ht="15.75">
      <c r="A182" s="12" t="s">
        <v>49</v>
      </c>
      <c r="B182" s="11">
        <f>B181*B180</f>
        <v>0</v>
      </c>
      <c r="C182" s="11">
        <f aca="true" t="shared" si="166" ref="C182:BI182">C181*C180</f>
        <v>0</v>
      </c>
      <c r="D182" s="11">
        <f t="shared" si="166"/>
        <v>0</v>
      </c>
      <c r="E182" s="11">
        <f t="shared" si="166"/>
        <v>1722.0620955</v>
      </c>
      <c r="F182" s="11">
        <f t="shared" si="166"/>
        <v>1839.0447149999998</v>
      </c>
      <c r="G182" s="11">
        <f t="shared" si="166"/>
        <v>5932.63259175</v>
      </c>
      <c r="H182" s="11">
        <f t="shared" si="166"/>
        <v>8577.108143999998</v>
      </c>
      <c r="I182" s="11">
        <f t="shared" si="166"/>
        <v>11650.47627</v>
      </c>
      <c r="J182" s="11">
        <f t="shared" si="166"/>
        <v>12648.979127499999</v>
      </c>
      <c r="K182" s="11">
        <f t="shared" si="166"/>
        <v>11211.084437</v>
      </c>
      <c r="L182" s="11">
        <f t="shared" si="166"/>
        <v>18763.607108999997</v>
      </c>
      <c r="M182" s="11">
        <f t="shared" si="166"/>
        <v>13658.92279</v>
      </c>
      <c r="N182" s="11">
        <f t="shared" si="166"/>
        <v>0</v>
      </c>
      <c r="O182" s="11">
        <f t="shared" si="166"/>
        <v>0</v>
      </c>
      <c r="P182" s="11">
        <f t="shared" si="166"/>
        <v>0</v>
      </c>
      <c r="Q182" s="11">
        <f t="shared" si="166"/>
        <v>0</v>
      </c>
      <c r="R182" s="11">
        <f t="shared" si="166"/>
        <v>0</v>
      </c>
      <c r="S182" s="11">
        <f t="shared" si="166"/>
        <v>0</v>
      </c>
      <c r="T182" s="11">
        <f t="shared" si="166"/>
        <v>0</v>
      </c>
      <c r="U182" s="11">
        <f t="shared" si="166"/>
        <v>0</v>
      </c>
      <c r="V182" s="11">
        <f t="shared" si="166"/>
        <v>0</v>
      </c>
      <c r="W182" s="11">
        <f t="shared" si="166"/>
        <v>0</v>
      </c>
      <c r="X182" s="11">
        <f t="shared" si="166"/>
        <v>0</v>
      </c>
      <c r="Y182" s="11">
        <f t="shared" si="166"/>
        <v>0</v>
      </c>
      <c r="Z182" s="11">
        <f t="shared" si="166"/>
        <v>0</v>
      </c>
      <c r="AA182" s="11">
        <f t="shared" si="166"/>
        <v>0</v>
      </c>
      <c r="AB182" s="11">
        <f t="shared" si="166"/>
        <v>0</v>
      </c>
      <c r="AC182" s="11">
        <f t="shared" si="166"/>
        <v>0</v>
      </c>
      <c r="AD182" s="11">
        <f t="shared" si="166"/>
        <v>0</v>
      </c>
      <c r="AE182" s="11">
        <f t="shared" si="166"/>
        <v>0</v>
      </c>
      <c r="AF182" s="11">
        <f t="shared" si="166"/>
        <v>0</v>
      </c>
      <c r="AG182" s="11">
        <f t="shared" si="166"/>
        <v>0</v>
      </c>
      <c r="AH182" s="11">
        <f t="shared" si="166"/>
        <v>0</v>
      </c>
      <c r="AI182" s="11">
        <f t="shared" si="166"/>
        <v>0</v>
      </c>
      <c r="AJ182" s="11">
        <f t="shared" si="166"/>
        <v>0</v>
      </c>
      <c r="AK182" s="11">
        <f t="shared" si="166"/>
        <v>0</v>
      </c>
      <c r="AL182" s="11">
        <f t="shared" si="166"/>
        <v>0</v>
      </c>
      <c r="AM182" s="11">
        <f t="shared" si="166"/>
        <v>0</v>
      </c>
      <c r="AN182" s="11">
        <f t="shared" si="166"/>
        <v>0</v>
      </c>
      <c r="AO182" s="11">
        <f t="shared" si="166"/>
        <v>0</v>
      </c>
      <c r="AP182" s="11">
        <f t="shared" si="166"/>
        <v>0</v>
      </c>
      <c r="AQ182" s="11">
        <f t="shared" si="166"/>
        <v>0</v>
      </c>
      <c r="AR182" s="11">
        <f t="shared" si="166"/>
        <v>0</v>
      </c>
      <c r="AS182" s="11">
        <f t="shared" si="166"/>
        <v>0</v>
      </c>
      <c r="AT182" s="11">
        <f t="shared" si="166"/>
        <v>0</v>
      </c>
      <c r="AU182" s="11">
        <f t="shared" si="166"/>
        <v>0</v>
      </c>
      <c r="AV182" s="11">
        <f t="shared" si="166"/>
        <v>0</v>
      </c>
      <c r="AW182" s="11">
        <f t="shared" si="166"/>
        <v>0</v>
      </c>
      <c r="AX182" s="11">
        <f t="shared" si="166"/>
        <v>0</v>
      </c>
      <c r="AY182" s="11">
        <f t="shared" si="166"/>
        <v>0</v>
      </c>
      <c r="AZ182" s="11">
        <f t="shared" si="166"/>
        <v>0</v>
      </c>
      <c r="BA182" s="11">
        <f t="shared" si="166"/>
        <v>0</v>
      </c>
      <c r="BB182" s="11">
        <f t="shared" si="166"/>
        <v>0</v>
      </c>
      <c r="BC182" s="11">
        <f t="shared" si="166"/>
        <v>0</v>
      </c>
      <c r="BD182" s="11">
        <f t="shared" si="166"/>
        <v>0</v>
      </c>
      <c r="BE182" s="11">
        <f t="shared" si="166"/>
        <v>0</v>
      </c>
      <c r="BF182" s="11">
        <f t="shared" si="166"/>
        <v>0</v>
      </c>
      <c r="BG182" s="11">
        <f t="shared" si="166"/>
        <v>0</v>
      </c>
      <c r="BH182" s="11">
        <f t="shared" si="166"/>
        <v>0</v>
      </c>
      <c r="BI182" s="11">
        <f t="shared" si="166"/>
        <v>0</v>
      </c>
    </row>
    <row r="183" spans="1:61" ht="15.75">
      <c r="A183" s="12" t="s">
        <v>39</v>
      </c>
      <c r="B183" s="36">
        <v>0</v>
      </c>
      <c r="C183" s="36">
        <v>0</v>
      </c>
      <c r="D183" s="36">
        <v>0</v>
      </c>
      <c r="E183" s="36">
        <v>0</v>
      </c>
      <c r="F183" s="36">
        <v>0.00163128170594808</v>
      </c>
      <c r="G183" s="36">
        <v>0.004213980827797316</v>
      </c>
      <c r="H183" s="36">
        <v>0.0013990729507584022</v>
      </c>
      <c r="I183" s="36">
        <v>0.0010300008104303878</v>
      </c>
      <c r="J183" s="36">
        <v>0.0007905776347008998</v>
      </c>
      <c r="K183" s="36">
        <v>0.0007135794975905774</v>
      </c>
      <c r="L183" s="36">
        <v>0.0008527145077731654</v>
      </c>
      <c r="M183" s="36">
        <v>0.0009517588026427375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0</v>
      </c>
      <c r="T183" s="36">
        <v>0</v>
      </c>
      <c r="U183" s="36">
        <v>0</v>
      </c>
      <c r="V183" s="36">
        <v>0</v>
      </c>
      <c r="W183" s="36">
        <v>0</v>
      </c>
      <c r="X183" s="36">
        <v>0</v>
      </c>
      <c r="Y183" s="36">
        <v>0</v>
      </c>
      <c r="Z183" s="36">
        <v>0</v>
      </c>
      <c r="AA183" s="36">
        <v>0</v>
      </c>
      <c r="AB183" s="36">
        <v>0</v>
      </c>
      <c r="AC183" s="36">
        <v>0</v>
      </c>
      <c r="AD183" s="36">
        <v>0</v>
      </c>
      <c r="AE183" s="36">
        <v>0</v>
      </c>
      <c r="AF183" s="36">
        <v>0</v>
      </c>
      <c r="AG183" s="36">
        <v>0</v>
      </c>
      <c r="AH183" s="36">
        <v>0</v>
      </c>
      <c r="AI183" s="36">
        <v>0</v>
      </c>
      <c r="AJ183" s="36">
        <v>0</v>
      </c>
      <c r="AK183" s="36">
        <v>0</v>
      </c>
      <c r="AL183" s="36">
        <v>0</v>
      </c>
      <c r="AM183" s="36">
        <v>0</v>
      </c>
      <c r="AN183" s="36">
        <v>0</v>
      </c>
      <c r="AO183" s="36">
        <v>0</v>
      </c>
      <c r="AP183" s="36">
        <v>0</v>
      </c>
      <c r="AQ183" s="36">
        <v>0</v>
      </c>
      <c r="AR183" s="36">
        <v>0</v>
      </c>
      <c r="AS183" s="36">
        <v>0</v>
      </c>
      <c r="AT183" s="36">
        <v>0</v>
      </c>
      <c r="AU183" s="36">
        <v>0</v>
      </c>
      <c r="AV183" s="36">
        <v>0</v>
      </c>
      <c r="AW183" s="36">
        <v>0</v>
      </c>
      <c r="AX183" s="36">
        <v>0</v>
      </c>
      <c r="AY183" s="36">
        <v>0</v>
      </c>
      <c r="AZ183" s="36">
        <v>0</v>
      </c>
      <c r="BA183" s="36">
        <v>0</v>
      </c>
      <c r="BB183" s="36">
        <v>0</v>
      </c>
      <c r="BC183" s="36">
        <v>0</v>
      </c>
      <c r="BD183" s="36">
        <v>0</v>
      </c>
      <c r="BE183" s="36">
        <v>0</v>
      </c>
      <c r="BF183" s="36">
        <v>0</v>
      </c>
      <c r="BG183" s="36">
        <v>0</v>
      </c>
      <c r="BH183" s="36">
        <v>0</v>
      </c>
      <c r="BI183" s="36">
        <v>0</v>
      </c>
    </row>
    <row r="184" spans="1:61" ht="15.75">
      <c r="A184" s="12" t="s">
        <v>138</v>
      </c>
      <c r="B184" s="11">
        <f>B182*B183</f>
        <v>0</v>
      </c>
      <c r="C184" s="11">
        <f aca="true" t="shared" si="167" ref="C184:BI184">C182*C183</f>
        <v>0</v>
      </c>
      <c r="D184" s="11">
        <f t="shared" si="167"/>
        <v>0</v>
      </c>
      <c r="E184" s="11">
        <f t="shared" si="167"/>
        <v>0</v>
      </c>
      <c r="F184" s="11">
        <f t="shared" si="167"/>
        <v>3</v>
      </c>
      <c r="G184" s="11">
        <f t="shared" si="167"/>
        <v>25</v>
      </c>
      <c r="H184" s="11">
        <f t="shared" si="167"/>
        <v>12</v>
      </c>
      <c r="I184" s="11">
        <f t="shared" si="167"/>
        <v>12.000000000000002</v>
      </c>
      <c r="J184" s="11">
        <f t="shared" si="167"/>
        <v>10</v>
      </c>
      <c r="K184" s="11">
        <f t="shared" si="167"/>
        <v>8</v>
      </c>
      <c r="L184" s="11">
        <f t="shared" si="167"/>
        <v>16</v>
      </c>
      <c r="M184" s="11">
        <f t="shared" si="167"/>
        <v>13</v>
      </c>
      <c r="N184" s="11">
        <f t="shared" si="167"/>
        <v>0</v>
      </c>
      <c r="O184" s="11">
        <f t="shared" si="167"/>
        <v>0</v>
      </c>
      <c r="P184" s="11">
        <f t="shared" si="167"/>
        <v>0</v>
      </c>
      <c r="Q184" s="11">
        <f t="shared" si="167"/>
        <v>0</v>
      </c>
      <c r="R184" s="11">
        <f t="shared" si="167"/>
        <v>0</v>
      </c>
      <c r="S184" s="11">
        <f t="shared" si="167"/>
        <v>0</v>
      </c>
      <c r="T184" s="11">
        <f t="shared" si="167"/>
        <v>0</v>
      </c>
      <c r="U184" s="11">
        <f t="shared" si="167"/>
        <v>0</v>
      </c>
      <c r="V184" s="11">
        <f t="shared" si="167"/>
        <v>0</v>
      </c>
      <c r="W184" s="11">
        <f t="shared" si="167"/>
        <v>0</v>
      </c>
      <c r="X184" s="11">
        <f t="shared" si="167"/>
        <v>0</v>
      </c>
      <c r="Y184" s="11">
        <f t="shared" si="167"/>
        <v>0</v>
      </c>
      <c r="Z184" s="11">
        <f t="shared" si="167"/>
        <v>0</v>
      </c>
      <c r="AA184" s="11">
        <f t="shared" si="167"/>
        <v>0</v>
      </c>
      <c r="AB184" s="11">
        <f t="shared" si="167"/>
        <v>0</v>
      </c>
      <c r="AC184" s="11">
        <f t="shared" si="167"/>
        <v>0</v>
      </c>
      <c r="AD184" s="11">
        <f t="shared" si="167"/>
        <v>0</v>
      </c>
      <c r="AE184" s="11">
        <f t="shared" si="167"/>
        <v>0</v>
      </c>
      <c r="AF184" s="11">
        <f t="shared" si="167"/>
        <v>0</v>
      </c>
      <c r="AG184" s="11">
        <f t="shared" si="167"/>
        <v>0</v>
      </c>
      <c r="AH184" s="11">
        <f t="shared" si="167"/>
        <v>0</v>
      </c>
      <c r="AI184" s="11">
        <f t="shared" si="167"/>
        <v>0</v>
      </c>
      <c r="AJ184" s="11">
        <f t="shared" si="167"/>
        <v>0</v>
      </c>
      <c r="AK184" s="11">
        <f t="shared" si="167"/>
        <v>0</v>
      </c>
      <c r="AL184" s="11">
        <f t="shared" si="167"/>
        <v>0</v>
      </c>
      <c r="AM184" s="11">
        <f t="shared" si="167"/>
        <v>0</v>
      </c>
      <c r="AN184" s="11">
        <f t="shared" si="167"/>
        <v>0</v>
      </c>
      <c r="AO184" s="11">
        <f t="shared" si="167"/>
        <v>0</v>
      </c>
      <c r="AP184" s="11">
        <f t="shared" si="167"/>
        <v>0</v>
      </c>
      <c r="AQ184" s="11">
        <f t="shared" si="167"/>
        <v>0</v>
      </c>
      <c r="AR184" s="11">
        <f t="shared" si="167"/>
        <v>0</v>
      </c>
      <c r="AS184" s="11">
        <f t="shared" si="167"/>
        <v>0</v>
      </c>
      <c r="AT184" s="11">
        <f t="shared" si="167"/>
        <v>0</v>
      </c>
      <c r="AU184" s="11">
        <f t="shared" si="167"/>
        <v>0</v>
      </c>
      <c r="AV184" s="11">
        <f t="shared" si="167"/>
        <v>0</v>
      </c>
      <c r="AW184" s="11">
        <f t="shared" si="167"/>
        <v>0</v>
      </c>
      <c r="AX184" s="11">
        <f t="shared" si="167"/>
        <v>0</v>
      </c>
      <c r="AY184" s="11">
        <f t="shared" si="167"/>
        <v>0</v>
      </c>
      <c r="AZ184" s="11">
        <f t="shared" si="167"/>
        <v>0</v>
      </c>
      <c r="BA184" s="11">
        <f t="shared" si="167"/>
        <v>0</v>
      </c>
      <c r="BB184" s="11">
        <f t="shared" si="167"/>
        <v>0</v>
      </c>
      <c r="BC184" s="11">
        <f t="shared" si="167"/>
        <v>0</v>
      </c>
      <c r="BD184" s="11">
        <f t="shared" si="167"/>
        <v>0</v>
      </c>
      <c r="BE184" s="11">
        <f t="shared" si="167"/>
        <v>0</v>
      </c>
      <c r="BF184" s="11">
        <f t="shared" si="167"/>
        <v>0</v>
      </c>
      <c r="BG184" s="11">
        <f t="shared" si="167"/>
        <v>0</v>
      </c>
      <c r="BH184" s="11">
        <f t="shared" si="167"/>
        <v>0</v>
      </c>
      <c r="BI184" s="11">
        <f t="shared" si="167"/>
        <v>0</v>
      </c>
    </row>
    <row r="185" spans="1:61" ht="15.75">
      <c r="A185" s="12" t="s">
        <v>65</v>
      </c>
      <c r="B185" s="36">
        <v>1</v>
      </c>
      <c r="C185" s="36">
        <v>1</v>
      </c>
      <c r="D185" s="36">
        <v>1</v>
      </c>
      <c r="E185" s="36">
        <v>1</v>
      </c>
      <c r="F185" s="36">
        <v>1</v>
      </c>
      <c r="G185" s="36">
        <v>1</v>
      </c>
      <c r="H185" s="36">
        <v>1</v>
      </c>
      <c r="I185" s="36">
        <v>1</v>
      </c>
      <c r="J185" s="36">
        <v>1</v>
      </c>
      <c r="K185" s="36">
        <v>1</v>
      </c>
      <c r="L185" s="36">
        <v>1</v>
      </c>
      <c r="M185" s="36">
        <v>1</v>
      </c>
      <c r="N185" s="36">
        <v>0</v>
      </c>
      <c r="O185" s="36">
        <v>0</v>
      </c>
      <c r="P185" s="36">
        <v>0</v>
      </c>
      <c r="Q185" s="36">
        <v>0</v>
      </c>
      <c r="R185" s="36">
        <v>0</v>
      </c>
      <c r="S185" s="36">
        <v>0</v>
      </c>
      <c r="T185" s="36">
        <v>0</v>
      </c>
      <c r="U185" s="36">
        <v>0</v>
      </c>
      <c r="V185" s="36">
        <v>0</v>
      </c>
      <c r="W185" s="36">
        <v>0</v>
      </c>
      <c r="X185" s="36">
        <v>0</v>
      </c>
      <c r="Y185" s="36">
        <v>0</v>
      </c>
      <c r="Z185" s="36">
        <v>0</v>
      </c>
      <c r="AA185" s="36">
        <v>0</v>
      </c>
      <c r="AB185" s="36">
        <v>0</v>
      </c>
      <c r="AC185" s="36">
        <v>0</v>
      </c>
      <c r="AD185" s="36">
        <v>0</v>
      </c>
      <c r="AE185" s="36">
        <v>0</v>
      </c>
      <c r="AF185" s="36">
        <v>0</v>
      </c>
      <c r="AG185" s="36">
        <v>0</v>
      </c>
      <c r="AH185" s="36">
        <v>0</v>
      </c>
      <c r="AI185" s="36">
        <v>0</v>
      </c>
      <c r="AJ185" s="36">
        <v>0</v>
      </c>
      <c r="AK185" s="36">
        <v>0</v>
      </c>
      <c r="AL185" s="36">
        <v>0</v>
      </c>
      <c r="AM185" s="36">
        <v>0</v>
      </c>
      <c r="AN185" s="36">
        <v>0</v>
      </c>
      <c r="AO185" s="36">
        <v>0</v>
      </c>
      <c r="AP185" s="36">
        <v>0</v>
      </c>
      <c r="AQ185" s="36">
        <v>0</v>
      </c>
      <c r="AR185" s="36">
        <v>0</v>
      </c>
      <c r="AS185" s="36">
        <v>0</v>
      </c>
      <c r="AT185" s="36">
        <v>0</v>
      </c>
      <c r="AU185" s="36">
        <v>0</v>
      </c>
      <c r="AV185" s="36">
        <v>0</v>
      </c>
      <c r="AW185" s="36">
        <v>0</v>
      </c>
      <c r="AX185" s="36">
        <v>0</v>
      </c>
      <c r="AY185" s="36">
        <v>0</v>
      </c>
      <c r="AZ185" s="36">
        <v>0</v>
      </c>
      <c r="BA185" s="36">
        <v>0</v>
      </c>
      <c r="BB185" s="36">
        <v>0</v>
      </c>
      <c r="BC185" s="36">
        <v>0</v>
      </c>
      <c r="BD185" s="36">
        <v>0</v>
      </c>
      <c r="BE185" s="36">
        <v>0</v>
      </c>
      <c r="BF185" s="36">
        <v>0</v>
      </c>
      <c r="BG185" s="36">
        <v>0</v>
      </c>
      <c r="BH185" s="36">
        <v>0</v>
      </c>
      <c r="BI185" s="36">
        <v>0</v>
      </c>
    </row>
    <row r="186" spans="1:61" ht="15.75">
      <c r="A186" s="12" t="s">
        <v>162</v>
      </c>
      <c r="B186" s="11">
        <f>B184*B185</f>
        <v>0</v>
      </c>
      <c r="C186" s="11">
        <f aca="true" t="shared" si="168" ref="C186:BI186">C184*C185</f>
        <v>0</v>
      </c>
      <c r="D186" s="11">
        <f t="shared" si="168"/>
        <v>0</v>
      </c>
      <c r="E186" s="11">
        <f t="shared" si="168"/>
        <v>0</v>
      </c>
      <c r="F186" s="11">
        <f t="shared" si="168"/>
        <v>3</v>
      </c>
      <c r="G186" s="11">
        <f t="shared" si="168"/>
        <v>25</v>
      </c>
      <c r="H186" s="11">
        <f t="shared" si="168"/>
        <v>12</v>
      </c>
      <c r="I186" s="11">
        <f t="shared" si="168"/>
        <v>12.000000000000002</v>
      </c>
      <c r="J186" s="11">
        <f t="shared" si="168"/>
        <v>10</v>
      </c>
      <c r="K186" s="11">
        <f t="shared" si="168"/>
        <v>8</v>
      </c>
      <c r="L186" s="11">
        <f t="shared" si="168"/>
        <v>16</v>
      </c>
      <c r="M186" s="11">
        <f t="shared" si="168"/>
        <v>13</v>
      </c>
      <c r="N186" s="11">
        <f t="shared" si="168"/>
        <v>0</v>
      </c>
      <c r="O186" s="11">
        <f t="shared" si="168"/>
        <v>0</v>
      </c>
      <c r="P186" s="11">
        <f t="shared" si="168"/>
        <v>0</v>
      </c>
      <c r="Q186" s="11">
        <f t="shared" si="168"/>
        <v>0</v>
      </c>
      <c r="R186" s="11">
        <f t="shared" si="168"/>
        <v>0</v>
      </c>
      <c r="S186" s="11">
        <f t="shared" si="168"/>
        <v>0</v>
      </c>
      <c r="T186" s="11">
        <f t="shared" si="168"/>
        <v>0</v>
      </c>
      <c r="U186" s="11">
        <f t="shared" si="168"/>
        <v>0</v>
      </c>
      <c r="V186" s="11">
        <f t="shared" si="168"/>
        <v>0</v>
      </c>
      <c r="W186" s="11">
        <f t="shared" si="168"/>
        <v>0</v>
      </c>
      <c r="X186" s="11">
        <f t="shared" si="168"/>
        <v>0</v>
      </c>
      <c r="Y186" s="11">
        <f t="shared" si="168"/>
        <v>0</v>
      </c>
      <c r="Z186" s="11">
        <f t="shared" si="168"/>
        <v>0</v>
      </c>
      <c r="AA186" s="11">
        <f t="shared" si="168"/>
        <v>0</v>
      </c>
      <c r="AB186" s="11">
        <f t="shared" si="168"/>
        <v>0</v>
      </c>
      <c r="AC186" s="11">
        <f t="shared" si="168"/>
        <v>0</v>
      </c>
      <c r="AD186" s="11">
        <f t="shared" si="168"/>
        <v>0</v>
      </c>
      <c r="AE186" s="11">
        <f t="shared" si="168"/>
        <v>0</v>
      </c>
      <c r="AF186" s="11">
        <f t="shared" si="168"/>
        <v>0</v>
      </c>
      <c r="AG186" s="11">
        <f t="shared" si="168"/>
        <v>0</v>
      </c>
      <c r="AH186" s="11">
        <f t="shared" si="168"/>
        <v>0</v>
      </c>
      <c r="AI186" s="11">
        <f t="shared" si="168"/>
        <v>0</v>
      </c>
      <c r="AJ186" s="11">
        <f t="shared" si="168"/>
        <v>0</v>
      </c>
      <c r="AK186" s="11">
        <f t="shared" si="168"/>
        <v>0</v>
      </c>
      <c r="AL186" s="11">
        <f t="shared" si="168"/>
        <v>0</v>
      </c>
      <c r="AM186" s="11">
        <f t="shared" si="168"/>
        <v>0</v>
      </c>
      <c r="AN186" s="11">
        <f t="shared" si="168"/>
        <v>0</v>
      </c>
      <c r="AO186" s="11">
        <f t="shared" si="168"/>
        <v>0</v>
      </c>
      <c r="AP186" s="11">
        <f t="shared" si="168"/>
        <v>0</v>
      </c>
      <c r="AQ186" s="11">
        <f t="shared" si="168"/>
        <v>0</v>
      </c>
      <c r="AR186" s="11">
        <f t="shared" si="168"/>
        <v>0</v>
      </c>
      <c r="AS186" s="11">
        <f t="shared" si="168"/>
        <v>0</v>
      </c>
      <c r="AT186" s="11">
        <f t="shared" si="168"/>
        <v>0</v>
      </c>
      <c r="AU186" s="11">
        <f t="shared" si="168"/>
        <v>0</v>
      </c>
      <c r="AV186" s="11">
        <f t="shared" si="168"/>
        <v>0</v>
      </c>
      <c r="AW186" s="11">
        <f t="shared" si="168"/>
        <v>0</v>
      </c>
      <c r="AX186" s="11">
        <f t="shared" si="168"/>
        <v>0</v>
      </c>
      <c r="AY186" s="11">
        <f t="shared" si="168"/>
        <v>0</v>
      </c>
      <c r="AZ186" s="11">
        <f t="shared" si="168"/>
        <v>0</v>
      </c>
      <c r="BA186" s="11">
        <f t="shared" si="168"/>
        <v>0</v>
      </c>
      <c r="BB186" s="11">
        <f t="shared" si="168"/>
        <v>0</v>
      </c>
      <c r="BC186" s="11">
        <f t="shared" si="168"/>
        <v>0</v>
      </c>
      <c r="BD186" s="11">
        <f t="shared" si="168"/>
        <v>0</v>
      </c>
      <c r="BE186" s="11">
        <f t="shared" si="168"/>
        <v>0</v>
      </c>
      <c r="BF186" s="11">
        <f t="shared" si="168"/>
        <v>0</v>
      </c>
      <c r="BG186" s="11">
        <f t="shared" si="168"/>
        <v>0</v>
      </c>
      <c r="BH186" s="11">
        <f t="shared" si="168"/>
        <v>0</v>
      </c>
      <c r="BI186" s="11">
        <f t="shared" si="168"/>
        <v>0</v>
      </c>
    </row>
    <row r="187" spans="1:61" ht="15.75">
      <c r="A187" s="12" t="s">
        <v>66</v>
      </c>
      <c r="B187" s="37">
        <v>0</v>
      </c>
      <c r="C187" s="37">
        <v>0</v>
      </c>
      <c r="D187" s="37">
        <v>0</v>
      </c>
      <c r="E187" s="37">
        <v>0</v>
      </c>
      <c r="F187" s="37">
        <v>697</v>
      </c>
      <c r="G187" s="37">
        <v>497</v>
      </c>
      <c r="H187" s="37">
        <v>638.6666666666666</v>
      </c>
      <c r="I187" s="37">
        <v>417.8333333333333</v>
      </c>
      <c r="J187" s="37">
        <v>286.1</v>
      </c>
      <c r="K187" s="37">
        <v>153.25</v>
      </c>
      <c r="L187" s="37">
        <v>206.375</v>
      </c>
      <c r="M187" s="37">
        <v>200.84615384615384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7">
        <v>0</v>
      </c>
      <c r="T187" s="37">
        <v>0</v>
      </c>
      <c r="U187" s="37">
        <v>0</v>
      </c>
      <c r="V187" s="37">
        <v>0</v>
      </c>
      <c r="W187" s="37">
        <v>0</v>
      </c>
      <c r="X187" s="37">
        <v>0</v>
      </c>
      <c r="Y187" s="37">
        <v>0</v>
      </c>
      <c r="Z187" s="37">
        <v>0</v>
      </c>
      <c r="AA187" s="37">
        <v>0</v>
      </c>
      <c r="AB187" s="37">
        <v>0</v>
      </c>
      <c r="AC187" s="37">
        <v>0</v>
      </c>
      <c r="AD187" s="37">
        <v>0</v>
      </c>
      <c r="AE187" s="37">
        <v>0</v>
      </c>
      <c r="AF187" s="37">
        <v>0</v>
      </c>
      <c r="AG187" s="37">
        <v>0</v>
      </c>
      <c r="AH187" s="37">
        <v>0</v>
      </c>
      <c r="AI187" s="37">
        <v>0</v>
      </c>
      <c r="AJ187" s="37">
        <v>0</v>
      </c>
      <c r="AK187" s="37">
        <v>0</v>
      </c>
      <c r="AL187" s="37">
        <v>0</v>
      </c>
      <c r="AM187" s="37">
        <v>0</v>
      </c>
      <c r="AN187" s="37">
        <v>0</v>
      </c>
      <c r="AO187" s="37">
        <v>0</v>
      </c>
      <c r="AP187" s="37">
        <v>0</v>
      </c>
      <c r="AQ187" s="37">
        <v>0</v>
      </c>
      <c r="AR187" s="37">
        <v>0</v>
      </c>
      <c r="AS187" s="37">
        <v>0</v>
      </c>
      <c r="AT187" s="37">
        <v>0</v>
      </c>
      <c r="AU187" s="37">
        <v>0</v>
      </c>
      <c r="AV187" s="37">
        <v>0</v>
      </c>
      <c r="AW187" s="37">
        <v>0</v>
      </c>
      <c r="AX187" s="37">
        <v>0</v>
      </c>
      <c r="AY187" s="37">
        <v>0</v>
      </c>
      <c r="AZ187" s="37">
        <v>0</v>
      </c>
      <c r="BA187" s="37">
        <v>0</v>
      </c>
      <c r="BB187" s="37">
        <v>0</v>
      </c>
      <c r="BC187" s="37">
        <v>0</v>
      </c>
      <c r="BD187" s="37">
        <v>0</v>
      </c>
      <c r="BE187" s="37">
        <v>0</v>
      </c>
      <c r="BF187" s="37">
        <v>0</v>
      </c>
      <c r="BG187" s="37">
        <v>0</v>
      </c>
      <c r="BH187" s="37">
        <v>0</v>
      </c>
      <c r="BI187" s="37">
        <v>0</v>
      </c>
    </row>
    <row r="188" spans="1:61" s="13" customFormat="1" ht="15.75">
      <c r="A188" s="13" t="s">
        <v>24</v>
      </c>
      <c r="B188" s="43">
        <f>B186*B187</f>
        <v>0</v>
      </c>
      <c r="C188" s="43">
        <f aca="true" t="shared" si="169" ref="C188:BI188">C186*C187</f>
        <v>0</v>
      </c>
      <c r="D188" s="43">
        <f t="shared" si="169"/>
        <v>0</v>
      </c>
      <c r="E188" s="43">
        <f t="shared" si="169"/>
        <v>0</v>
      </c>
      <c r="F188" s="43">
        <f t="shared" si="169"/>
        <v>2091</v>
      </c>
      <c r="G188" s="43">
        <f t="shared" si="169"/>
        <v>12425</v>
      </c>
      <c r="H188" s="43">
        <f t="shared" si="169"/>
        <v>7664</v>
      </c>
      <c r="I188" s="43">
        <f t="shared" si="169"/>
        <v>5014.000000000001</v>
      </c>
      <c r="J188" s="43">
        <f t="shared" si="169"/>
        <v>2861</v>
      </c>
      <c r="K188" s="43">
        <f t="shared" si="169"/>
        <v>1226</v>
      </c>
      <c r="L188" s="43">
        <f t="shared" si="169"/>
        <v>3302</v>
      </c>
      <c r="M188" s="43">
        <f t="shared" si="169"/>
        <v>2611</v>
      </c>
      <c r="N188" s="43">
        <f t="shared" si="169"/>
        <v>0</v>
      </c>
      <c r="O188" s="43">
        <f t="shared" si="169"/>
        <v>0</v>
      </c>
      <c r="P188" s="43">
        <f t="shared" si="169"/>
        <v>0</v>
      </c>
      <c r="Q188" s="43">
        <f t="shared" si="169"/>
        <v>0</v>
      </c>
      <c r="R188" s="43">
        <f t="shared" si="169"/>
        <v>0</v>
      </c>
      <c r="S188" s="43">
        <f t="shared" si="169"/>
        <v>0</v>
      </c>
      <c r="T188" s="43">
        <f t="shared" si="169"/>
        <v>0</v>
      </c>
      <c r="U188" s="43">
        <f t="shared" si="169"/>
        <v>0</v>
      </c>
      <c r="V188" s="43">
        <f t="shared" si="169"/>
        <v>0</v>
      </c>
      <c r="W188" s="43">
        <f t="shared" si="169"/>
        <v>0</v>
      </c>
      <c r="X188" s="43">
        <f t="shared" si="169"/>
        <v>0</v>
      </c>
      <c r="Y188" s="43">
        <f t="shared" si="169"/>
        <v>0</v>
      </c>
      <c r="Z188" s="43">
        <f t="shared" si="169"/>
        <v>0</v>
      </c>
      <c r="AA188" s="43">
        <f t="shared" si="169"/>
        <v>0</v>
      </c>
      <c r="AB188" s="43">
        <f t="shared" si="169"/>
        <v>0</v>
      </c>
      <c r="AC188" s="43">
        <f t="shared" si="169"/>
        <v>0</v>
      </c>
      <c r="AD188" s="43">
        <f t="shared" si="169"/>
        <v>0</v>
      </c>
      <c r="AE188" s="43">
        <f t="shared" si="169"/>
        <v>0</v>
      </c>
      <c r="AF188" s="43">
        <f t="shared" si="169"/>
        <v>0</v>
      </c>
      <c r="AG188" s="43">
        <f t="shared" si="169"/>
        <v>0</v>
      </c>
      <c r="AH188" s="43">
        <f t="shared" si="169"/>
        <v>0</v>
      </c>
      <c r="AI188" s="43">
        <f t="shared" si="169"/>
        <v>0</v>
      </c>
      <c r="AJ188" s="43">
        <f t="shared" si="169"/>
        <v>0</v>
      </c>
      <c r="AK188" s="43">
        <f t="shared" si="169"/>
        <v>0</v>
      </c>
      <c r="AL188" s="43">
        <f t="shared" si="169"/>
        <v>0</v>
      </c>
      <c r="AM188" s="43">
        <f t="shared" si="169"/>
        <v>0</v>
      </c>
      <c r="AN188" s="43">
        <f t="shared" si="169"/>
        <v>0</v>
      </c>
      <c r="AO188" s="43">
        <f t="shared" si="169"/>
        <v>0</v>
      </c>
      <c r="AP188" s="43">
        <f t="shared" si="169"/>
        <v>0</v>
      </c>
      <c r="AQ188" s="43">
        <f t="shared" si="169"/>
        <v>0</v>
      </c>
      <c r="AR188" s="43">
        <f t="shared" si="169"/>
        <v>0</v>
      </c>
      <c r="AS188" s="43">
        <f t="shared" si="169"/>
        <v>0</v>
      </c>
      <c r="AT188" s="43">
        <f t="shared" si="169"/>
        <v>0</v>
      </c>
      <c r="AU188" s="43">
        <f t="shared" si="169"/>
        <v>0</v>
      </c>
      <c r="AV188" s="43">
        <f t="shared" si="169"/>
        <v>0</v>
      </c>
      <c r="AW188" s="43">
        <f t="shared" si="169"/>
        <v>0</v>
      </c>
      <c r="AX188" s="43">
        <f t="shared" si="169"/>
        <v>0</v>
      </c>
      <c r="AY188" s="43">
        <f t="shared" si="169"/>
        <v>0</v>
      </c>
      <c r="AZ188" s="43">
        <f t="shared" si="169"/>
        <v>0</v>
      </c>
      <c r="BA188" s="43">
        <f t="shared" si="169"/>
        <v>0</v>
      </c>
      <c r="BB188" s="43">
        <f t="shared" si="169"/>
        <v>0</v>
      </c>
      <c r="BC188" s="43">
        <f t="shared" si="169"/>
        <v>0</v>
      </c>
      <c r="BD188" s="43">
        <f t="shared" si="169"/>
        <v>0</v>
      </c>
      <c r="BE188" s="43">
        <f t="shared" si="169"/>
        <v>0</v>
      </c>
      <c r="BF188" s="43">
        <f t="shared" si="169"/>
        <v>0</v>
      </c>
      <c r="BG188" s="43">
        <f t="shared" si="169"/>
        <v>0</v>
      </c>
      <c r="BH188" s="43">
        <f t="shared" si="169"/>
        <v>0</v>
      </c>
      <c r="BI188" s="43">
        <f t="shared" si="169"/>
        <v>0</v>
      </c>
    </row>
    <row r="189" spans="1:61" ht="15.75">
      <c r="A189" s="12" t="s">
        <v>26</v>
      </c>
      <c r="B189" s="49">
        <f>IF(B182,B188/B182,0)*1000</f>
        <v>0</v>
      </c>
      <c r="C189" s="49">
        <f aca="true" t="shared" si="170" ref="C189:BI189">IF(C182,C188/C182,0)*1000</f>
        <v>0</v>
      </c>
      <c r="D189" s="49">
        <f t="shared" si="170"/>
        <v>0</v>
      </c>
      <c r="E189" s="49">
        <f t="shared" si="170"/>
        <v>0</v>
      </c>
      <c r="F189" s="49">
        <f t="shared" si="170"/>
        <v>1137.0033490458115</v>
      </c>
      <c r="G189" s="49">
        <f t="shared" si="170"/>
        <v>2094.348471415266</v>
      </c>
      <c r="H189" s="49">
        <f t="shared" si="170"/>
        <v>893.5412578843662</v>
      </c>
      <c r="I189" s="49">
        <f t="shared" si="170"/>
        <v>430.36867195816376</v>
      </c>
      <c r="J189" s="49">
        <f t="shared" si="170"/>
        <v>226.18426128792743</v>
      </c>
      <c r="K189" s="49">
        <f t="shared" si="170"/>
        <v>109.35605800575597</v>
      </c>
      <c r="L189" s="49">
        <f t="shared" si="170"/>
        <v>175.978956541687</v>
      </c>
      <c r="M189" s="49">
        <f t="shared" si="170"/>
        <v>191.1570949000144</v>
      </c>
      <c r="N189" s="49">
        <f t="shared" si="170"/>
        <v>0</v>
      </c>
      <c r="O189" s="49">
        <f t="shared" si="170"/>
        <v>0</v>
      </c>
      <c r="P189" s="49">
        <f t="shared" si="170"/>
        <v>0</v>
      </c>
      <c r="Q189" s="49">
        <f t="shared" si="170"/>
        <v>0</v>
      </c>
      <c r="R189" s="49">
        <f t="shared" si="170"/>
        <v>0</v>
      </c>
      <c r="S189" s="49">
        <f t="shared" si="170"/>
        <v>0</v>
      </c>
      <c r="T189" s="49">
        <f t="shared" si="170"/>
        <v>0</v>
      </c>
      <c r="U189" s="49">
        <f t="shared" si="170"/>
        <v>0</v>
      </c>
      <c r="V189" s="49">
        <f t="shared" si="170"/>
        <v>0</v>
      </c>
      <c r="W189" s="49">
        <f t="shared" si="170"/>
        <v>0</v>
      </c>
      <c r="X189" s="49">
        <f t="shared" si="170"/>
        <v>0</v>
      </c>
      <c r="Y189" s="49">
        <f t="shared" si="170"/>
        <v>0</v>
      </c>
      <c r="Z189" s="49">
        <f t="shared" si="170"/>
        <v>0</v>
      </c>
      <c r="AA189" s="49">
        <f t="shared" si="170"/>
        <v>0</v>
      </c>
      <c r="AB189" s="49">
        <f t="shared" si="170"/>
        <v>0</v>
      </c>
      <c r="AC189" s="49">
        <f t="shared" si="170"/>
        <v>0</v>
      </c>
      <c r="AD189" s="49">
        <f t="shared" si="170"/>
        <v>0</v>
      </c>
      <c r="AE189" s="49">
        <f t="shared" si="170"/>
        <v>0</v>
      </c>
      <c r="AF189" s="49">
        <f t="shared" si="170"/>
        <v>0</v>
      </c>
      <c r="AG189" s="49">
        <f t="shared" si="170"/>
        <v>0</v>
      </c>
      <c r="AH189" s="49">
        <f t="shared" si="170"/>
        <v>0</v>
      </c>
      <c r="AI189" s="49">
        <f t="shared" si="170"/>
        <v>0</v>
      </c>
      <c r="AJ189" s="49">
        <f t="shared" si="170"/>
        <v>0</v>
      </c>
      <c r="AK189" s="49">
        <f t="shared" si="170"/>
        <v>0</v>
      </c>
      <c r="AL189" s="49">
        <f t="shared" si="170"/>
        <v>0</v>
      </c>
      <c r="AM189" s="49">
        <f t="shared" si="170"/>
        <v>0</v>
      </c>
      <c r="AN189" s="49">
        <f t="shared" si="170"/>
        <v>0</v>
      </c>
      <c r="AO189" s="49">
        <f t="shared" si="170"/>
        <v>0</v>
      </c>
      <c r="AP189" s="49">
        <f t="shared" si="170"/>
        <v>0</v>
      </c>
      <c r="AQ189" s="49">
        <f t="shared" si="170"/>
        <v>0</v>
      </c>
      <c r="AR189" s="49">
        <f t="shared" si="170"/>
        <v>0</v>
      </c>
      <c r="AS189" s="49">
        <f t="shared" si="170"/>
        <v>0</v>
      </c>
      <c r="AT189" s="49">
        <f t="shared" si="170"/>
        <v>0</v>
      </c>
      <c r="AU189" s="49">
        <f t="shared" si="170"/>
        <v>0</v>
      </c>
      <c r="AV189" s="49">
        <f t="shared" si="170"/>
        <v>0</v>
      </c>
      <c r="AW189" s="49">
        <f t="shared" si="170"/>
        <v>0</v>
      </c>
      <c r="AX189" s="49">
        <f t="shared" si="170"/>
        <v>0</v>
      </c>
      <c r="AY189" s="49">
        <f t="shared" si="170"/>
        <v>0</v>
      </c>
      <c r="AZ189" s="49">
        <f t="shared" si="170"/>
        <v>0</v>
      </c>
      <c r="BA189" s="49">
        <f t="shared" si="170"/>
        <v>0</v>
      </c>
      <c r="BB189" s="49">
        <f t="shared" si="170"/>
        <v>0</v>
      </c>
      <c r="BC189" s="49">
        <f t="shared" si="170"/>
        <v>0</v>
      </c>
      <c r="BD189" s="49">
        <f t="shared" si="170"/>
        <v>0</v>
      </c>
      <c r="BE189" s="49">
        <f t="shared" si="170"/>
        <v>0</v>
      </c>
      <c r="BF189" s="49">
        <f t="shared" si="170"/>
        <v>0</v>
      </c>
      <c r="BG189" s="49">
        <f t="shared" si="170"/>
        <v>0</v>
      </c>
      <c r="BH189" s="49">
        <f t="shared" si="170"/>
        <v>0</v>
      </c>
      <c r="BI189" s="49">
        <f t="shared" si="170"/>
        <v>0</v>
      </c>
    </row>
    <row r="190" spans="2:61" ht="15.75"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</row>
    <row r="191" spans="1:61" ht="15.75">
      <c r="A191" s="13" t="s">
        <v>117</v>
      </c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</row>
    <row r="192" spans="1:61" s="13" customFormat="1" ht="15.75">
      <c r="A192" s="13" t="s">
        <v>83</v>
      </c>
      <c r="B192" s="28">
        <f>B118+B127+B136+B174+B186+B163+B154+B145</f>
        <v>16</v>
      </c>
      <c r="C192" s="28">
        <f aca="true" t="shared" si="171" ref="C192:BI192">C118+C127+C136+C174+C186+C163+C154+C145</f>
        <v>16</v>
      </c>
      <c r="D192" s="28">
        <f t="shared" si="171"/>
        <v>41</v>
      </c>
      <c r="E192" s="28">
        <f t="shared" si="171"/>
        <v>60</v>
      </c>
      <c r="F192" s="28">
        <f t="shared" si="171"/>
        <v>33</v>
      </c>
      <c r="G192" s="28">
        <f t="shared" si="171"/>
        <v>48</v>
      </c>
      <c r="H192" s="28">
        <f t="shared" si="171"/>
        <v>36</v>
      </c>
      <c r="I192" s="28">
        <f t="shared" si="171"/>
        <v>37</v>
      </c>
      <c r="J192" s="28">
        <f t="shared" si="171"/>
        <v>34</v>
      </c>
      <c r="K192" s="28">
        <f t="shared" si="171"/>
        <v>35</v>
      </c>
      <c r="L192" s="28">
        <f t="shared" si="171"/>
        <v>46</v>
      </c>
      <c r="M192" s="28">
        <f t="shared" si="171"/>
        <v>40</v>
      </c>
      <c r="N192" s="28">
        <f t="shared" si="171"/>
        <v>0</v>
      </c>
      <c r="O192" s="28">
        <f t="shared" si="171"/>
        <v>0</v>
      </c>
      <c r="P192" s="28">
        <f t="shared" si="171"/>
        <v>0</v>
      </c>
      <c r="Q192" s="28">
        <f t="shared" si="171"/>
        <v>0</v>
      </c>
      <c r="R192" s="28">
        <f t="shared" si="171"/>
        <v>0</v>
      </c>
      <c r="S192" s="28">
        <f t="shared" si="171"/>
        <v>0</v>
      </c>
      <c r="T192" s="28">
        <f t="shared" si="171"/>
        <v>0</v>
      </c>
      <c r="U192" s="28">
        <f t="shared" si="171"/>
        <v>0</v>
      </c>
      <c r="V192" s="28">
        <f t="shared" si="171"/>
        <v>0</v>
      </c>
      <c r="W192" s="28">
        <f t="shared" si="171"/>
        <v>0</v>
      </c>
      <c r="X192" s="28">
        <f t="shared" si="171"/>
        <v>0</v>
      </c>
      <c r="Y192" s="28">
        <f t="shared" si="171"/>
        <v>0</v>
      </c>
      <c r="Z192" s="28">
        <f t="shared" si="171"/>
        <v>0</v>
      </c>
      <c r="AA192" s="28">
        <f t="shared" si="171"/>
        <v>0</v>
      </c>
      <c r="AB192" s="28">
        <f t="shared" si="171"/>
        <v>0</v>
      </c>
      <c r="AC192" s="28">
        <f t="shared" si="171"/>
        <v>0</v>
      </c>
      <c r="AD192" s="28">
        <f t="shared" si="171"/>
        <v>0</v>
      </c>
      <c r="AE192" s="28">
        <f t="shared" si="171"/>
        <v>0</v>
      </c>
      <c r="AF192" s="28">
        <f t="shared" si="171"/>
        <v>0</v>
      </c>
      <c r="AG192" s="28">
        <f t="shared" si="171"/>
        <v>0</v>
      </c>
      <c r="AH192" s="28">
        <f t="shared" si="171"/>
        <v>0</v>
      </c>
      <c r="AI192" s="28">
        <f t="shared" si="171"/>
        <v>0</v>
      </c>
      <c r="AJ192" s="28">
        <f t="shared" si="171"/>
        <v>0</v>
      </c>
      <c r="AK192" s="28">
        <f t="shared" si="171"/>
        <v>0</v>
      </c>
      <c r="AL192" s="28">
        <f t="shared" si="171"/>
        <v>0</v>
      </c>
      <c r="AM192" s="28">
        <f t="shared" si="171"/>
        <v>0</v>
      </c>
      <c r="AN192" s="28">
        <f t="shared" si="171"/>
        <v>0</v>
      </c>
      <c r="AO192" s="28">
        <f t="shared" si="171"/>
        <v>0</v>
      </c>
      <c r="AP192" s="28">
        <f t="shared" si="171"/>
        <v>0</v>
      </c>
      <c r="AQ192" s="28">
        <f t="shared" si="171"/>
        <v>0</v>
      </c>
      <c r="AR192" s="28">
        <f t="shared" si="171"/>
        <v>0</v>
      </c>
      <c r="AS192" s="28">
        <f t="shared" si="171"/>
        <v>0</v>
      </c>
      <c r="AT192" s="28">
        <f t="shared" si="171"/>
        <v>0</v>
      </c>
      <c r="AU192" s="28">
        <f t="shared" si="171"/>
        <v>0</v>
      </c>
      <c r="AV192" s="28">
        <f t="shared" si="171"/>
        <v>0</v>
      </c>
      <c r="AW192" s="28">
        <f t="shared" si="171"/>
        <v>0</v>
      </c>
      <c r="AX192" s="28">
        <f t="shared" si="171"/>
        <v>0</v>
      </c>
      <c r="AY192" s="28">
        <f t="shared" si="171"/>
        <v>0</v>
      </c>
      <c r="AZ192" s="28">
        <f t="shared" si="171"/>
        <v>0</v>
      </c>
      <c r="BA192" s="28">
        <f t="shared" si="171"/>
        <v>0</v>
      </c>
      <c r="BB192" s="28">
        <f t="shared" si="171"/>
        <v>0</v>
      </c>
      <c r="BC192" s="28">
        <f t="shared" si="171"/>
        <v>0</v>
      </c>
      <c r="BD192" s="28">
        <f t="shared" si="171"/>
        <v>0</v>
      </c>
      <c r="BE192" s="28">
        <f t="shared" si="171"/>
        <v>0</v>
      </c>
      <c r="BF192" s="28">
        <f t="shared" si="171"/>
        <v>0</v>
      </c>
      <c r="BG192" s="28">
        <f t="shared" si="171"/>
        <v>0</v>
      </c>
      <c r="BH192" s="28">
        <f t="shared" si="171"/>
        <v>0</v>
      </c>
      <c r="BI192" s="28">
        <f t="shared" si="171"/>
        <v>0</v>
      </c>
    </row>
    <row r="193" spans="1:61" s="13" customFormat="1" ht="15.75">
      <c r="A193" s="13" t="s">
        <v>84</v>
      </c>
      <c r="B193" s="40">
        <f>IF(B192,+B194/B192,0)</f>
        <v>84.79411764705883</v>
      </c>
      <c r="C193" s="40">
        <f aca="true" t="shared" si="172" ref="C193:BI193">IF(C192,+C194/C192,0)</f>
        <v>130.08333333333331</v>
      </c>
      <c r="D193" s="40">
        <f t="shared" si="172"/>
        <v>97.0790243902439</v>
      </c>
      <c r="E193" s="40">
        <f t="shared" si="172"/>
        <v>136.03333333333333</v>
      </c>
      <c r="F193" s="40">
        <f t="shared" si="172"/>
        <v>210.0569696969697</v>
      </c>
      <c r="G193" s="40">
        <f t="shared" si="172"/>
        <v>471.67798913043475</v>
      </c>
      <c r="H193" s="40">
        <f t="shared" si="172"/>
        <v>484.4935400516796</v>
      </c>
      <c r="I193" s="40">
        <f t="shared" si="172"/>
        <v>386.51189189189193</v>
      </c>
      <c r="J193" s="40">
        <f t="shared" si="172"/>
        <v>221.4191176470588</v>
      </c>
      <c r="K193" s="40">
        <f t="shared" si="172"/>
        <v>179.40579710144925</v>
      </c>
      <c r="L193" s="40">
        <f t="shared" si="172"/>
        <v>163.9456661991585</v>
      </c>
      <c r="M193" s="40">
        <f t="shared" si="172"/>
        <v>186.80835882352943</v>
      </c>
      <c r="N193" s="40">
        <f t="shared" si="172"/>
        <v>0</v>
      </c>
      <c r="O193" s="40">
        <f t="shared" si="172"/>
        <v>0</v>
      </c>
      <c r="P193" s="40">
        <f t="shared" si="172"/>
        <v>0</v>
      </c>
      <c r="Q193" s="40">
        <f t="shared" si="172"/>
        <v>0</v>
      </c>
      <c r="R193" s="40">
        <f t="shared" si="172"/>
        <v>0</v>
      </c>
      <c r="S193" s="40">
        <f t="shared" si="172"/>
        <v>0</v>
      </c>
      <c r="T193" s="40">
        <f t="shared" si="172"/>
        <v>0</v>
      </c>
      <c r="U193" s="40">
        <f t="shared" si="172"/>
        <v>0</v>
      </c>
      <c r="V193" s="40">
        <f t="shared" si="172"/>
        <v>0</v>
      </c>
      <c r="W193" s="40">
        <f t="shared" si="172"/>
        <v>0</v>
      </c>
      <c r="X193" s="40">
        <f t="shared" si="172"/>
        <v>0</v>
      </c>
      <c r="Y193" s="40">
        <f t="shared" si="172"/>
        <v>0</v>
      </c>
      <c r="Z193" s="40">
        <f t="shared" si="172"/>
        <v>0</v>
      </c>
      <c r="AA193" s="40">
        <f t="shared" si="172"/>
        <v>0</v>
      </c>
      <c r="AB193" s="40">
        <f t="shared" si="172"/>
        <v>0</v>
      </c>
      <c r="AC193" s="40">
        <f t="shared" si="172"/>
        <v>0</v>
      </c>
      <c r="AD193" s="40">
        <f t="shared" si="172"/>
        <v>0</v>
      </c>
      <c r="AE193" s="40">
        <f t="shared" si="172"/>
        <v>0</v>
      </c>
      <c r="AF193" s="40">
        <f t="shared" si="172"/>
        <v>0</v>
      </c>
      <c r="AG193" s="40">
        <f t="shared" si="172"/>
        <v>0</v>
      </c>
      <c r="AH193" s="40">
        <f t="shared" si="172"/>
        <v>0</v>
      </c>
      <c r="AI193" s="40">
        <f t="shared" si="172"/>
        <v>0</v>
      </c>
      <c r="AJ193" s="40">
        <f t="shared" si="172"/>
        <v>0</v>
      </c>
      <c r="AK193" s="40">
        <f t="shared" si="172"/>
        <v>0</v>
      </c>
      <c r="AL193" s="40">
        <f t="shared" si="172"/>
        <v>0</v>
      </c>
      <c r="AM193" s="40">
        <f t="shared" si="172"/>
        <v>0</v>
      </c>
      <c r="AN193" s="40">
        <f t="shared" si="172"/>
        <v>0</v>
      </c>
      <c r="AO193" s="40">
        <f t="shared" si="172"/>
        <v>0</v>
      </c>
      <c r="AP193" s="40">
        <f t="shared" si="172"/>
        <v>0</v>
      </c>
      <c r="AQ193" s="40">
        <f t="shared" si="172"/>
        <v>0</v>
      </c>
      <c r="AR193" s="40">
        <f t="shared" si="172"/>
        <v>0</v>
      </c>
      <c r="AS193" s="40">
        <f t="shared" si="172"/>
        <v>0</v>
      </c>
      <c r="AT193" s="40">
        <f t="shared" si="172"/>
        <v>0</v>
      </c>
      <c r="AU193" s="40">
        <f t="shared" si="172"/>
        <v>0</v>
      </c>
      <c r="AV193" s="40">
        <f t="shared" si="172"/>
        <v>0</v>
      </c>
      <c r="AW193" s="40">
        <f t="shared" si="172"/>
        <v>0</v>
      </c>
      <c r="AX193" s="40">
        <f t="shared" si="172"/>
        <v>0</v>
      </c>
      <c r="AY193" s="40">
        <f t="shared" si="172"/>
        <v>0</v>
      </c>
      <c r="AZ193" s="40">
        <f t="shared" si="172"/>
        <v>0</v>
      </c>
      <c r="BA193" s="40">
        <f t="shared" si="172"/>
        <v>0</v>
      </c>
      <c r="BB193" s="40">
        <f t="shared" si="172"/>
        <v>0</v>
      </c>
      <c r="BC193" s="40">
        <f t="shared" si="172"/>
        <v>0</v>
      </c>
      <c r="BD193" s="40">
        <f t="shared" si="172"/>
        <v>0</v>
      </c>
      <c r="BE193" s="40">
        <f t="shared" si="172"/>
        <v>0</v>
      </c>
      <c r="BF193" s="40">
        <f t="shared" si="172"/>
        <v>0</v>
      </c>
      <c r="BG193" s="40">
        <f t="shared" si="172"/>
        <v>0</v>
      </c>
      <c r="BH193" s="40">
        <f t="shared" si="172"/>
        <v>0</v>
      </c>
      <c r="BI193" s="40">
        <f t="shared" si="172"/>
        <v>0</v>
      </c>
    </row>
    <row r="194" spans="1:61" s="13" customFormat="1" ht="15.75">
      <c r="A194" s="13" t="s">
        <v>85</v>
      </c>
      <c r="B194" s="43">
        <f>+B120+B129+B138+B165+B176+B188+B156+B147</f>
        <v>1356.7058823529412</v>
      </c>
      <c r="C194" s="43">
        <f aca="true" t="shared" si="173" ref="C194:BI194">+C120+C129+C138+C165+C176+C188+C156+C147</f>
        <v>2081.333333333333</v>
      </c>
      <c r="D194" s="43">
        <f t="shared" si="173"/>
        <v>3980.24</v>
      </c>
      <c r="E194" s="43">
        <f t="shared" si="173"/>
        <v>8162</v>
      </c>
      <c r="F194" s="43">
        <f t="shared" si="173"/>
        <v>6931.88</v>
      </c>
      <c r="G194" s="43">
        <f t="shared" si="173"/>
        <v>22640.543478260868</v>
      </c>
      <c r="H194" s="43">
        <f t="shared" si="173"/>
        <v>17441.767441860466</v>
      </c>
      <c r="I194" s="43">
        <f t="shared" si="173"/>
        <v>14300.940000000002</v>
      </c>
      <c r="J194" s="43">
        <f t="shared" si="173"/>
        <v>7528.25</v>
      </c>
      <c r="K194" s="43">
        <f t="shared" si="173"/>
        <v>6279.202898550724</v>
      </c>
      <c r="L194" s="43">
        <f t="shared" si="173"/>
        <v>7541.500645161291</v>
      </c>
      <c r="M194" s="43">
        <f t="shared" si="173"/>
        <v>7472.334352941178</v>
      </c>
      <c r="N194" s="43">
        <f t="shared" si="173"/>
        <v>0</v>
      </c>
      <c r="O194" s="43">
        <f t="shared" si="173"/>
        <v>0</v>
      </c>
      <c r="P194" s="43">
        <f t="shared" si="173"/>
        <v>0</v>
      </c>
      <c r="Q194" s="43">
        <f t="shared" si="173"/>
        <v>0</v>
      </c>
      <c r="R194" s="43">
        <f t="shared" si="173"/>
        <v>0</v>
      </c>
      <c r="S194" s="43">
        <f t="shared" si="173"/>
        <v>0</v>
      </c>
      <c r="T194" s="43">
        <f t="shared" si="173"/>
        <v>0</v>
      </c>
      <c r="U194" s="43">
        <f t="shared" si="173"/>
        <v>0</v>
      </c>
      <c r="V194" s="43">
        <f t="shared" si="173"/>
        <v>0</v>
      </c>
      <c r="W194" s="43">
        <f t="shared" si="173"/>
        <v>0</v>
      </c>
      <c r="X194" s="43">
        <f t="shared" si="173"/>
        <v>0</v>
      </c>
      <c r="Y194" s="43">
        <f t="shared" si="173"/>
        <v>0</v>
      </c>
      <c r="Z194" s="43">
        <f t="shared" si="173"/>
        <v>0</v>
      </c>
      <c r="AA194" s="43">
        <f t="shared" si="173"/>
        <v>0</v>
      </c>
      <c r="AB194" s="43">
        <f t="shared" si="173"/>
        <v>0</v>
      </c>
      <c r="AC194" s="43">
        <f t="shared" si="173"/>
        <v>0</v>
      </c>
      <c r="AD194" s="43">
        <f t="shared" si="173"/>
        <v>0</v>
      </c>
      <c r="AE194" s="43">
        <f t="shared" si="173"/>
        <v>0</v>
      </c>
      <c r="AF194" s="43">
        <f t="shared" si="173"/>
        <v>0</v>
      </c>
      <c r="AG194" s="43">
        <f t="shared" si="173"/>
        <v>0</v>
      </c>
      <c r="AH194" s="43">
        <f t="shared" si="173"/>
        <v>0</v>
      </c>
      <c r="AI194" s="43">
        <f t="shared" si="173"/>
        <v>0</v>
      </c>
      <c r="AJ194" s="43">
        <f t="shared" si="173"/>
        <v>0</v>
      </c>
      <c r="AK194" s="43">
        <f t="shared" si="173"/>
        <v>0</v>
      </c>
      <c r="AL194" s="43">
        <f t="shared" si="173"/>
        <v>0</v>
      </c>
      <c r="AM194" s="43">
        <f t="shared" si="173"/>
        <v>0</v>
      </c>
      <c r="AN194" s="43">
        <f t="shared" si="173"/>
        <v>0</v>
      </c>
      <c r="AO194" s="43">
        <f t="shared" si="173"/>
        <v>0</v>
      </c>
      <c r="AP194" s="43">
        <f t="shared" si="173"/>
        <v>0</v>
      </c>
      <c r="AQ194" s="43">
        <f t="shared" si="173"/>
        <v>0</v>
      </c>
      <c r="AR194" s="43">
        <f t="shared" si="173"/>
        <v>0</v>
      </c>
      <c r="AS194" s="43">
        <f t="shared" si="173"/>
        <v>0</v>
      </c>
      <c r="AT194" s="43">
        <f t="shared" si="173"/>
        <v>0</v>
      </c>
      <c r="AU194" s="43">
        <f t="shared" si="173"/>
        <v>0</v>
      </c>
      <c r="AV194" s="43">
        <f t="shared" si="173"/>
        <v>0</v>
      </c>
      <c r="AW194" s="43">
        <f t="shared" si="173"/>
        <v>0</v>
      </c>
      <c r="AX194" s="43">
        <f t="shared" si="173"/>
        <v>0</v>
      </c>
      <c r="AY194" s="43">
        <f t="shared" si="173"/>
        <v>0</v>
      </c>
      <c r="AZ194" s="43">
        <f t="shared" si="173"/>
        <v>0</v>
      </c>
      <c r="BA194" s="43">
        <f t="shared" si="173"/>
        <v>0</v>
      </c>
      <c r="BB194" s="43">
        <f t="shared" si="173"/>
        <v>0</v>
      </c>
      <c r="BC194" s="43">
        <f t="shared" si="173"/>
        <v>0</v>
      </c>
      <c r="BD194" s="43">
        <f t="shared" si="173"/>
        <v>0</v>
      </c>
      <c r="BE194" s="43">
        <f t="shared" si="173"/>
        <v>0</v>
      </c>
      <c r="BF194" s="43">
        <f t="shared" si="173"/>
        <v>0</v>
      </c>
      <c r="BG194" s="43">
        <f t="shared" si="173"/>
        <v>0</v>
      </c>
      <c r="BH194" s="43">
        <f t="shared" si="173"/>
        <v>0</v>
      </c>
      <c r="BI194" s="43">
        <f t="shared" si="173"/>
        <v>0</v>
      </c>
    </row>
    <row r="195" spans="1:61" s="44" customFormat="1" ht="15.75">
      <c r="A195" s="44" t="s">
        <v>116</v>
      </c>
      <c r="B195" s="50">
        <f>IF(B$40,B194/B$40,0)</f>
        <v>0.9213622291021673</v>
      </c>
      <c r="C195" s="50">
        <f aca="true" t="shared" si="174" ref="C195:BI195">IF(C$40,C194/C$40,0)</f>
        <v>1.3724717017711274</v>
      </c>
      <c r="D195" s="50">
        <f t="shared" si="174"/>
        <v>2.4978253959991044</v>
      </c>
      <c r="E195" s="50">
        <f t="shared" si="174"/>
        <v>4.739666485505081</v>
      </c>
      <c r="F195" s="50">
        <f t="shared" si="174"/>
        <v>3.7692830106091253</v>
      </c>
      <c r="G195" s="50">
        <f t="shared" si="174"/>
        <v>11.448817937796344</v>
      </c>
      <c r="H195" s="50">
        <f t="shared" si="174"/>
        <v>8.13410168044185</v>
      </c>
      <c r="I195" s="50">
        <f t="shared" si="174"/>
        <v>6.137491579131813</v>
      </c>
      <c r="J195" s="50">
        <f t="shared" si="174"/>
        <v>2.975833039218524</v>
      </c>
      <c r="K195" s="50">
        <f t="shared" si="174"/>
        <v>2.240355224808561</v>
      </c>
      <c r="L195" s="50">
        <f t="shared" si="174"/>
        <v>2.411530128941145</v>
      </c>
      <c r="M195" s="50">
        <f t="shared" si="174"/>
        <v>2.188264614369689</v>
      </c>
      <c r="N195" s="50">
        <f t="shared" si="174"/>
        <v>0</v>
      </c>
      <c r="O195" s="50">
        <f t="shared" si="174"/>
        <v>0</v>
      </c>
      <c r="P195" s="50">
        <f t="shared" si="174"/>
        <v>0</v>
      </c>
      <c r="Q195" s="50">
        <f t="shared" si="174"/>
        <v>0</v>
      </c>
      <c r="R195" s="50">
        <f t="shared" si="174"/>
        <v>0</v>
      </c>
      <c r="S195" s="50">
        <f t="shared" si="174"/>
        <v>0</v>
      </c>
      <c r="T195" s="50">
        <f t="shared" si="174"/>
        <v>0</v>
      </c>
      <c r="U195" s="50">
        <f t="shared" si="174"/>
        <v>0</v>
      </c>
      <c r="V195" s="50">
        <f t="shared" si="174"/>
        <v>0</v>
      </c>
      <c r="W195" s="50">
        <f t="shared" si="174"/>
        <v>0</v>
      </c>
      <c r="X195" s="50">
        <f t="shared" si="174"/>
        <v>0</v>
      </c>
      <c r="Y195" s="50">
        <f t="shared" si="174"/>
        <v>0</v>
      </c>
      <c r="Z195" s="50">
        <f t="shared" si="174"/>
        <v>0</v>
      </c>
      <c r="AA195" s="50">
        <f t="shared" si="174"/>
        <v>0</v>
      </c>
      <c r="AB195" s="50">
        <f t="shared" si="174"/>
        <v>0</v>
      </c>
      <c r="AC195" s="50">
        <f t="shared" si="174"/>
        <v>0</v>
      </c>
      <c r="AD195" s="50">
        <f t="shared" si="174"/>
        <v>0</v>
      </c>
      <c r="AE195" s="50">
        <f t="shared" si="174"/>
        <v>0</v>
      </c>
      <c r="AF195" s="50">
        <f t="shared" si="174"/>
        <v>0</v>
      </c>
      <c r="AG195" s="50">
        <f t="shared" si="174"/>
        <v>0</v>
      </c>
      <c r="AH195" s="50">
        <f t="shared" si="174"/>
        <v>0</v>
      </c>
      <c r="AI195" s="50">
        <f t="shared" si="174"/>
        <v>0</v>
      </c>
      <c r="AJ195" s="50">
        <f t="shared" si="174"/>
        <v>0</v>
      </c>
      <c r="AK195" s="50">
        <f t="shared" si="174"/>
        <v>0</v>
      </c>
      <c r="AL195" s="50">
        <f t="shared" si="174"/>
        <v>0</v>
      </c>
      <c r="AM195" s="50">
        <f t="shared" si="174"/>
        <v>0</v>
      </c>
      <c r="AN195" s="50">
        <f t="shared" si="174"/>
        <v>0</v>
      </c>
      <c r="AO195" s="50">
        <f t="shared" si="174"/>
        <v>0</v>
      </c>
      <c r="AP195" s="50">
        <f t="shared" si="174"/>
        <v>0</v>
      </c>
      <c r="AQ195" s="50">
        <f t="shared" si="174"/>
        <v>0</v>
      </c>
      <c r="AR195" s="50">
        <f t="shared" si="174"/>
        <v>0</v>
      </c>
      <c r="AS195" s="50">
        <f t="shared" si="174"/>
        <v>0</v>
      </c>
      <c r="AT195" s="50">
        <f t="shared" si="174"/>
        <v>0</v>
      </c>
      <c r="AU195" s="50">
        <f t="shared" si="174"/>
        <v>0</v>
      </c>
      <c r="AV195" s="50">
        <f t="shared" si="174"/>
        <v>0</v>
      </c>
      <c r="AW195" s="50">
        <f t="shared" si="174"/>
        <v>0</v>
      </c>
      <c r="AX195" s="50">
        <f t="shared" si="174"/>
        <v>0</v>
      </c>
      <c r="AY195" s="50">
        <f t="shared" si="174"/>
        <v>0</v>
      </c>
      <c r="AZ195" s="50">
        <f t="shared" si="174"/>
        <v>0</v>
      </c>
      <c r="BA195" s="50">
        <f t="shared" si="174"/>
        <v>0</v>
      </c>
      <c r="BB195" s="50">
        <f t="shared" si="174"/>
        <v>0</v>
      </c>
      <c r="BC195" s="50">
        <f t="shared" si="174"/>
        <v>0</v>
      </c>
      <c r="BD195" s="50">
        <f t="shared" si="174"/>
        <v>0</v>
      </c>
      <c r="BE195" s="50">
        <f t="shared" si="174"/>
        <v>0</v>
      </c>
      <c r="BF195" s="50">
        <f t="shared" si="174"/>
        <v>0</v>
      </c>
      <c r="BG195" s="50">
        <f t="shared" si="174"/>
        <v>0</v>
      </c>
      <c r="BH195" s="50">
        <f t="shared" si="174"/>
        <v>0</v>
      </c>
      <c r="BI195" s="50">
        <f t="shared" si="174"/>
        <v>0</v>
      </c>
    </row>
    <row r="196" spans="2:13" ht="15.75"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</row>
    <row r="197" ht="15.75">
      <c r="A197" s="13" t="s">
        <v>101</v>
      </c>
    </row>
    <row r="198" spans="1:61" ht="15.75">
      <c r="A198" s="20" t="s">
        <v>102</v>
      </c>
      <c r="B198" s="52">
        <f>+B107</f>
        <v>74</v>
      </c>
      <c r="C198" s="52">
        <f aca="true" t="shared" si="175" ref="C198:BI198">+C107</f>
        <v>108.970852</v>
      </c>
      <c r="D198" s="52">
        <f t="shared" si="175"/>
        <v>150.02245</v>
      </c>
      <c r="E198" s="52">
        <f t="shared" si="175"/>
        <v>221.13758700000002</v>
      </c>
      <c r="F198" s="52">
        <f t="shared" si="175"/>
        <v>155.827652</v>
      </c>
      <c r="G198" s="52">
        <f t="shared" si="175"/>
        <v>280.1713125</v>
      </c>
      <c r="H198" s="52">
        <f t="shared" si="175"/>
        <v>208.294365</v>
      </c>
      <c r="I198" s="52">
        <f t="shared" si="175"/>
        <v>326.342071</v>
      </c>
      <c r="J198" s="52">
        <f t="shared" si="175"/>
        <v>254.059072</v>
      </c>
      <c r="K198" s="52">
        <f t="shared" si="175"/>
        <v>494.8914955</v>
      </c>
      <c r="L198" s="52">
        <f t="shared" si="175"/>
        <v>372.101989</v>
      </c>
      <c r="M198" s="52">
        <f t="shared" si="175"/>
        <v>419.823703</v>
      </c>
      <c r="N198" s="52">
        <f t="shared" si="175"/>
        <v>0</v>
      </c>
      <c r="O198" s="52">
        <f t="shared" si="175"/>
        <v>0</v>
      </c>
      <c r="P198" s="52">
        <f t="shared" si="175"/>
        <v>0</v>
      </c>
      <c r="Q198" s="52">
        <f t="shared" si="175"/>
        <v>0</v>
      </c>
      <c r="R198" s="52">
        <f t="shared" si="175"/>
        <v>0</v>
      </c>
      <c r="S198" s="52">
        <f t="shared" si="175"/>
        <v>0</v>
      </c>
      <c r="T198" s="52">
        <f t="shared" si="175"/>
        <v>0</v>
      </c>
      <c r="U198" s="52">
        <f t="shared" si="175"/>
        <v>0</v>
      </c>
      <c r="V198" s="52">
        <f t="shared" si="175"/>
        <v>0</v>
      </c>
      <c r="W198" s="52">
        <f t="shared" si="175"/>
        <v>0</v>
      </c>
      <c r="X198" s="52">
        <f t="shared" si="175"/>
        <v>0</v>
      </c>
      <c r="Y198" s="52">
        <f t="shared" si="175"/>
        <v>0</v>
      </c>
      <c r="Z198" s="52">
        <f t="shared" si="175"/>
        <v>0</v>
      </c>
      <c r="AA198" s="52">
        <f t="shared" si="175"/>
        <v>0</v>
      </c>
      <c r="AB198" s="52">
        <f t="shared" si="175"/>
        <v>0</v>
      </c>
      <c r="AC198" s="52">
        <f t="shared" si="175"/>
        <v>0</v>
      </c>
      <c r="AD198" s="52">
        <f t="shared" si="175"/>
        <v>0</v>
      </c>
      <c r="AE198" s="52">
        <f t="shared" si="175"/>
        <v>0</v>
      </c>
      <c r="AF198" s="52">
        <f t="shared" si="175"/>
        <v>0</v>
      </c>
      <c r="AG198" s="52">
        <f t="shared" si="175"/>
        <v>0</v>
      </c>
      <c r="AH198" s="52">
        <f t="shared" si="175"/>
        <v>0</v>
      </c>
      <c r="AI198" s="52">
        <f t="shared" si="175"/>
        <v>0</v>
      </c>
      <c r="AJ198" s="52">
        <f t="shared" si="175"/>
        <v>0</v>
      </c>
      <c r="AK198" s="52">
        <f t="shared" si="175"/>
        <v>0</v>
      </c>
      <c r="AL198" s="52">
        <f t="shared" si="175"/>
        <v>0</v>
      </c>
      <c r="AM198" s="52">
        <f t="shared" si="175"/>
        <v>0</v>
      </c>
      <c r="AN198" s="52">
        <f t="shared" si="175"/>
        <v>0</v>
      </c>
      <c r="AO198" s="52">
        <f t="shared" si="175"/>
        <v>0</v>
      </c>
      <c r="AP198" s="52">
        <f t="shared" si="175"/>
        <v>0</v>
      </c>
      <c r="AQ198" s="52">
        <f t="shared" si="175"/>
        <v>0</v>
      </c>
      <c r="AR198" s="52">
        <f t="shared" si="175"/>
        <v>0</v>
      </c>
      <c r="AS198" s="52">
        <f t="shared" si="175"/>
        <v>0</v>
      </c>
      <c r="AT198" s="52">
        <f t="shared" si="175"/>
        <v>0</v>
      </c>
      <c r="AU198" s="52">
        <f t="shared" si="175"/>
        <v>0</v>
      </c>
      <c r="AV198" s="52">
        <f t="shared" si="175"/>
        <v>0</v>
      </c>
      <c r="AW198" s="52">
        <f t="shared" si="175"/>
        <v>0</v>
      </c>
      <c r="AX198" s="52">
        <f t="shared" si="175"/>
        <v>0</v>
      </c>
      <c r="AY198" s="52">
        <f t="shared" si="175"/>
        <v>0</v>
      </c>
      <c r="AZ198" s="52">
        <f t="shared" si="175"/>
        <v>0</v>
      </c>
      <c r="BA198" s="52">
        <f t="shared" si="175"/>
        <v>0</v>
      </c>
      <c r="BB198" s="52">
        <f t="shared" si="175"/>
        <v>0</v>
      </c>
      <c r="BC198" s="52">
        <f t="shared" si="175"/>
        <v>0</v>
      </c>
      <c r="BD198" s="52">
        <f t="shared" si="175"/>
        <v>0</v>
      </c>
      <c r="BE198" s="52">
        <f t="shared" si="175"/>
        <v>0</v>
      </c>
      <c r="BF198" s="52">
        <f t="shared" si="175"/>
        <v>0</v>
      </c>
      <c r="BG198" s="52">
        <f t="shared" si="175"/>
        <v>0</v>
      </c>
      <c r="BH198" s="52">
        <f t="shared" si="175"/>
        <v>0</v>
      </c>
      <c r="BI198" s="52">
        <f t="shared" si="175"/>
        <v>0</v>
      </c>
    </row>
    <row r="199" spans="1:61" ht="15.75">
      <c r="A199" s="12" t="s">
        <v>103</v>
      </c>
      <c r="B199" s="53">
        <f>+B20</f>
        <v>1457</v>
      </c>
      <c r="C199" s="53">
        <f aca="true" t="shared" si="176" ref="C199:BI199">+C20</f>
        <v>1488</v>
      </c>
      <c r="D199" s="53">
        <f t="shared" si="176"/>
        <v>1544.970852</v>
      </c>
      <c r="E199" s="53">
        <f t="shared" si="176"/>
        <v>1641.9933019999999</v>
      </c>
      <c r="F199" s="53">
        <f t="shared" si="176"/>
        <v>1802.1308889999998</v>
      </c>
      <c r="G199" s="53">
        <f t="shared" si="176"/>
        <v>1875.9585409999997</v>
      </c>
      <c r="H199" s="53">
        <f t="shared" si="176"/>
        <v>2079.1298534999996</v>
      </c>
      <c r="I199" s="53">
        <f t="shared" si="176"/>
        <v>2209.4242185</v>
      </c>
      <c r="J199" s="53">
        <f t="shared" si="176"/>
        <v>2450.7662895</v>
      </c>
      <c r="K199" s="53">
        <f t="shared" si="176"/>
        <v>2608.8253615</v>
      </c>
      <c r="L199" s="53">
        <f t="shared" si="176"/>
        <v>2996.716857</v>
      </c>
      <c r="M199" s="53">
        <f t="shared" si="176"/>
        <v>3257.818846</v>
      </c>
      <c r="N199" s="53">
        <f t="shared" si="176"/>
        <v>3571.642549</v>
      </c>
      <c r="O199" s="53">
        <f t="shared" si="176"/>
        <v>3571.642549</v>
      </c>
      <c r="P199" s="53">
        <f t="shared" si="176"/>
        <v>3571.642549</v>
      </c>
      <c r="Q199" s="53">
        <f t="shared" si="176"/>
        <v>3571.642549</v>
      </c>
      <c r="R199" s="53">
        <f t="shared" si="176"/>
        <v>3571.642549</v>
      </c>
      <c r="S199" s="53">
        <f t="shared" si="176"/>
        <v>3571.642549</v>
      </c>
      <c r="T199" s="53">
        <f t="shared" si="176"/>
        <v>3571.642549</v>
      </c>
      <c r="U199" s="53">
        <f t="shared" si="176"/>
        <v>3571.642549</v>
      </c>
      <c r="V199" s="53">
        <f t="shared" si="176"/>
        <v>3571.642549</v>
      </c>
      <c r="W199" s="53">
        <f t="shared" si="176"/>
        <v>3571.642549</v>
      </c>
      <c r="X199" s="53">
        <f t="shared" si="176"/>
        <v>3571.642549</v>
      </c>
      <c r="Y199" s="53">
        <f t="shared" si="176"/>
        <v>3571.642549</v>
      </c>
      <c r="Z199" s="53">
        <f t="shared" si="176"/>
        <v>3571.642549</v>
      </c>
      <c r="AA199" s="53">
        <f t="shared" si="176"/>
        <v>3571.642549</v>
      </c>
      <c r="AB199" s="53">
        <f t="shared" si="176"/>
        <v>3571.642549</v>
      </c>
      <c r="AC199" s="53">
        <f t="shared" si="176"/>
        <v>3571.642549</v>
      </c>
      <c r="AD199" s="53">
        <f t="shared" si="176"/>
        <v>3571.642549</v>
      </c>
      <c r="AE199" s="53">
        <f t="shared" si="176"/>
        <v>3571.642549</v>
      </c>
      <c r="AF199" s="53">
        <f t="shared" si="176"/>
        <v>3571.642549</v>
      </c>
      <c r="AG199" s="53">
        <f t="shared" si="176"/>
        <v>3571.642549</v>
      </c>
      <c r="AH199" s="53">
        <f t="shared" si="176"/>
        <v>3571.642549</v>
      </c>
      <c r="AI199" s="53">
        <f t="shared" si="176"/>
        <v>3571.642549</v>
      </c>
      <c r="AJ199" s="53">
        <f t="shared" si="176"/>
        <v>3571.642549</v>
      </c>
      <c r="AK199" s="53">
        <f t="shared" si="176"/>
        <v>3571.642549</v>
      </c>
      <c r="AL199" s="53">
        <f t="shared" si="176"/>
        <v>3571.642549</v>
      </c>
      <c r="AM199" s="53">
        <f t="shared" si="176"/>
        <v>3571.642549</v>
      </c>
      <c r="AN199" s="53">
        <f t="shared" si="176"/>
        <v>3571.642549</v>
      </c>
      <c r="AO199" s="53">
        <f t="shared" si="176"/>
        <v>3571.642549</v>
      </c>
      <c r="AP199" s="53">
        <f t="shared" si="176"/>
        <v>3571.642549</v>
      </c>
      <c r="AQ199" s="53">
        <f t="shared" si="176"/>
        <v>3571.642549</v>
      </c>
      <c r="AR199" s="53">
        <f t="shared" si="176"/>
        <v>3571.642549</v>
      </c>
      <c r="AS199" s="53">
        <f t="shared" si="176"/>
        <v>3571.642549</v>
      </c>
      <c r="AT199" s="53">
        <f t="shared" si="176"/>
        <v>3571.642549</v>
      </c>
      <c r="AU199" s="53">
        <f t="shared" si="176"/>
        <v>3571.642549</v>
      </c>
      <c r="AV199" s="53">
        <f t="shared" si="176"/>
        <v>3571.642549</v>
      </c>
      <c r="AW199" s="53">
        <f t="shared" si="176"/>
        <v>3571.642549</v>
      </c>
      <c r="AX199" s="53">
        <f t="shared" si="176"/>
        <v>3571.642549</v>
      </c>
      <c r="AY199" s="53">
        <f t="shared" si="176"/>
        <v>3571.642549</v>
      </c>
      <c r="AZ199" s="53">
        <f t="shared" si="176"/>
        <v>3571.642549</v>
      </c>
      <c r="BA199" s="53">
        <f t="shared" si="176"/>
        <v>3571.642549</v>
      </c>
      <c r="BB199" s="53">
        <f t="shared" si="176"/>
        <v>3571.642549</v>
      </c>
      <c r="BC199" s="53">
        <f t="shared" si="176"/>
        <v>3571.642549</v>
      </c>
      <c r="BD199" s="53">
        <f t="shared" si="176"/>
        <v>3571.642549</v>
      </c>
      <c r="BE199" s="53">
        <f t="shared" si="176"/>
        <v>3571.642549</v>
      </c>
      <c r="BF199" s="53">
        <f t="shared" si="176"/>
        <v>3571.642549</v>
      </c>
      <c r="BG199" s="53">
        <f t="shared" si="176"/>
        <v>3571.642549</v>
      </c>
      <c r="BH199" s="53">
        <f t="shared" si="176"/>
        <v>3571.642549</v>
      </c>
      <c r="BI199" s="53">
        <f t="shared" si="176"/>
        <v>3571.642549</v>
      </c>
    </row>
    <row r="200" spans="1:61" ht="15.75">
      <c r="A200" s="12" t="s">
        <v>104</v>
      </c>
      <c r="B200" s="69">
        <v>0</v>
      </c>
      <c r="C200" s="69">
        <v>0</v>
      </c>
      <c r="D200" s="69">
        <v>0</v>
      </c>
      <c r="E200" s="69">
        <v>0</v>
      </c>
      <c r="F200" s="69">
        <v>0</v>
      </c>
      <c r="G200" s="69">
        <v>0</v>
      </c>
      <c r="H200" s="69">
        <v>0</v>
      </c>
      <c r="I200" s="69">
        <v>0</v>
      </c>
      <c r="J200" s="69">
        <v>0</v>
      </c>
      <c r="K200" s="69">
        <v>0</v>
      </c>
      <c r="L200" s="69">
        <v>0</v>
      </c>
      <c r="M200" s="69">
        <v>0</v>
      </c>
      <c r="N200" s="69">
        <v>0</v>
      </c>
      <c r="O200" s="69">
        <v>0</v>
      </c>
      <c r="P200" s="69">
        <v>0</v>
      </c>
      <c r="Q200" s="69">
        <v>0</v>
      </c>
      <c r="R200" s="69">
        <v>0</v>
      </c>
      <c r="S200" s="69">
        <v>0</v>
      </c>
      <c r="T200" s="69">
        <v>0</v>
      </c>
      <c r="U200" s="69">
        <v>0</v>
      </c>
      <c r="V200" s="69">
        <v>0</v>
      </c>
      <c r="W200" s="69">
        <v>0</v>
      </c>
      <c r="X200" s="69">
        <v>0</v>
      </c>
      <c r="Y200" s="69">
        <v>0</v>
      </c>
      <c r="Z200" s="69">
        <v>0</v>
      </c>
      <c r="AA200" s="69">
        <v>0</v>
      </c>
      <c r="AB200" s="69">
        <v>0</v>
      </c>
      <c r="AC200" s="69">
        <v>0</v>
      </c>
      <c r="AD200" s="69">
        <v>0</v>
      </c>
      <c r="AE200" s="69">
        <v>0</v>
      </c>
      <c r="AF200" s="69">
        <v>0</v>
      </c>
      <c r="AG200" s="69">
        <v>0</v>
      </c>
      <c r="AH200" s="69">
        <v>0</v>
      </c>
      <c r="AI200" s="69">
        <v>0</v>
      </c>
      <c r="AJ200" s="69">
        <v>0</v>
      </c>
      <c r="AK200" s="69">
        <v>0</v>
      </c>
      <c r="AL200" s="69">
        <v>0</v>
      </c>
      <c r="AM200" s="69">
        <v>0</v>
      </c>
      <c r="AN200" s="69">
        <v>0</v>
      </c>
      <c r="AO200" s="69">
        <v>0</v>
      </c>
      <c r="AP200" s="69">
        <v>0</v>
      </c>
      <c r="AQ200" s="69">
        <v>0</v>
      </c>
      <c r="AR200" s="69">
        <v>0</v>
      </c>
      <c r="AS200" s="69">
        <v>0</v>
      </c>
      <c r="AT200" s="69">
        <v>0</v>
      </c>
      <c r="AU200" s="69">
        <v>0</v>
      </c>
      <c r="AV200" s="69">
        <v>0</v>
      </c>
      <c r="AW200" s="69">
        <v>0</v>
      </c>
      <c r="AX200" s="69">
        <v>0</v>
      </c>
      <c r="AY200" s="69">
        <v>0</v>
      </c>
      <c r="AZ200" s="69">
        <v>0</v>
      </c>
      <c r="BA200" s="69">
        <v>0</v>
      </c>
      <c r="BB200" s="69">
        <v>0</v>
      </c>
      <c r="BC200" s="69">
        <v>0</v>
      </c>
      <c r="BD200" s="69">
        <v>0</v>
      </c>
      <c r="BE200" s="69">
        <v>0</v>
      </c>
      <c r="BF200" s="69">
        <v>0</v>
      </c>
      <c r="BG200" s="69">
        <v>0</v>
      </c>
      <c r="BH200" s="69">
        <v>0</v>
      </c>
      <c r="BI200" s="69">
        <v>0</v>
      </c>
    </row>
    <row r="201" spans="1:61" ht="15.75">
      <c r="A201" s="12" t="s">
        <v>105</v>
      </c>
      <c r="B201" s="53">
        <f aca="true" t="shared" si="177" ref="B201:AG201">+B200*B199</f>
        <v>0</v>
      </c>
      <c r="C201" s="53">
        <f t="shared" si="177"/>
        <v>0</v>
      </c>
      <c r="D201" s="53">
        <f t="shared" si="177"/>
        <v>0</v>
      </c>
      <c r="E201" s="53">
        <f t="shared" si="177"/>
        <v>0</v>
      </c>
      <c r="F201" s="53">
        <f t="shared" si="177"/>
        <v>0</v>
      </c>
      <c r="G201" s="53">
        <f t="shared" si="177"/>
        <v>0</v>
      </c>
      <c r="H201" s="53">
        <f t="shared" si="177"/>
        <v>0</v>
      </c>
      <c r="I201" s="53">
        <f t="shared" si="177"/>
        <v>0</v>
      </c>
      <c r="J201" s="53">
        <f t="shared" si="177"/>
        <v>0</v>
      </c>
      <c r="K201" s="53">
        <f t="shared" si="177"/>
        <v>0</v>
      </c>
      <c r="L201" s="53">
        <f t="shared" si="177"/>
        <v>0</v>
      </c>
      <c r="M201" s="53">
        <f t="shared" si="177"/>
        <v>0</v>
      </c>
      <c r="N201" s="53">
        <f t="shared" si="177"/>
        <v>0</v>
      </c>
      <c r="O201" s="53">
        <f t="shared" si="177"/>
        <v>0</v>
      </c>
      <c r="P201" s="53">
        <f t="shared" si="177"/>
        <v>0</v>
      </c>
      <c r="Q201" s="53">
        <f t="shared" si="177"/>
        <v>0</v>
      </c>
      <c r="R201" s="53">
        <f t="shared" si="177"/>
        <v>0</v>
      </c>
      <c r="S201" s="53">
        <f t="shared" si="177"/>
        <v>0</v>
      </c>
      <c r="T201" s="53">
        <f t="shared" si="177"/>
        <v>0</v>
      </c>
      <c r="U201" s="53">
        <f t="shared" si="177"/>
        <v>0</v>
      </c>
      <c r="V201" s="53">
        <f t="shared" si="177"/>
        <v>0</v>
      </c>
      <c r="W201" s="53">
        <f t="shared" si="177"/>
        <v>0</v>
      </c>
      <c r="X201" s="53">
        <f t="shared" si="177"/>
        <v>0</v>
      </c>
      <c r="Y201" s="53">
        <f t="shared" si="177"/>
        <v>0</v>
      </c>
      <c r="Z201" s="53">
        <f t="shared" si="177"/>
        <v>0</v>
      </c>
      <c r="AA201" s="53">
        <f t="shared" si="177"/>
        <v>0</v>
      </c>
      <c r="AB201" s="53">
        <f t="shared" si="177"/>
        <v>0</v>
      </c>
      <c r="AC201" s="53">
        <f t="shared" si="177"/>
        <v>0</v>
      </c>
      <c r="AD201" s="53">
        <f t="shared" si="177"/>
        <v>0</v>
      </c>
      <c r="AE201" s="53">
        <f t="shared" si="177"/>
        <v>0</v>
      </c>
      <c r="AF201" s="53">
        <f t="shared" si="177"/>
        <v>0</v>
      </c>
      <c r="AG201" s="53">
        <f t="shared" si="177"/>
        <v>0</v>
      </c>
      <c r="AH201" s="53">
        <f aca="true" t="shared" si="178" ref="AH201:BM201">+AH200*AH199</f>
        <v>0</v>
      </c>
      <c r="AI201" s="53">
        <f t="shared" si="178"/>
        <v>0</v>
      </c>
      <c r="AJ201" s="53">
        <f t="shared" si="178"/>
        <v>0</v>
      </c>
      <c r="AK201" s="53">
        <f t="shared" si="178"/>
        <v>0</v>
      </c>
      <c r="AL201" s="53">
        <f t="shared" si="178"/>
        <v>0</v>
      </c>
      <c r="AM201" s="53">
        <f t="shared" si="178"/>
        <v>0</v>
      </c>
      <c r="AN201" s="53">
        <f t="shared" si="178"/>
        <v>0</v>
      </c>
      <c r="AO201" s="53">
        <f t="shared" si="178"/>
        <v>0</v>
      </c>
      <c r="AP201" s="53">
        <f t="shared" si="178"/>
        <v>0</v>
      </c>
      <c r="AQ201" s="53">
        <f t="shared" si="178"/>
        <v>0</v>
      </c>
      <c r="AR201" s="53">
        <f t="shared" si="178"/>
        <v>0</v>
      </c>
      <c r="AS201" s="53">
        <f t="shared" si="178"/>
        <v>0</v>
      </c>
      <c r="AT201" s="53">
        <f t="shared" si="178"/>
        <v>0</v>
      </c>
      <c r="AU201" s="53">
        <f t="shared" si="178"/>
        <v>0</v>
      </c>
      <c r="AV201" s="53">
        <f t="shared" si="178"/>
        <v>0</v>
      </c>
      <c r="AW201" s="53">
        <f t="shared" si="178"/>
        <v>0</v>
      </c>
      <c r="AX201" s="53">
        <f t="shared" si="178"/>
        <v>0</v>
      </c>
      <c r="AY201" s="53">
        <f t="shared" si="178"/>
        <v>0</v>
      </c>
      <c r="AZ201" s="53">
        <f t="shared" si="178"/>
        <v>0</v>
      </c>
      <c r="BA201" s="53">
        <f t="shared" si="178"/>
        <v>0</v>
      </c>
      <c r="BB201" s="53">
        <f t="shared" si="178"/>
        <v>0</v>
      </c>
      <c r="BC201" s="53">
        <f t="shared" si="178"/>
        <v>0</v>
      </c>
      <c r="BD201" s="53">
        <f t="shared" si="178"/>
        <v>0</v>
      </c>
      <c r="BE201" s="53">
        <f t="shared" si="178"/>
        <v>0</v>
      </c>
      <c r="BF201" s="53">
        <f t="shared" si="178"/>
        <v>0</v>
      </c>
      <c r="BG201" s="53">
        <f t="shared" si="178"/>
        <v>0</v>
      </c>
      <c r="BH201" s="53">
        <f t="shared" si="178"/>
        <v>0</v>
      </c>
      <c r="BI201" s="53">
        <f t="shared" si="178"/>
        <v>0</v>
      </c>
    </row>
    <row r="202" spans="1:61" ht="15.75">
      <c r="A202" s="12" t="s">
        <v>106</v>
      </c>
      <c r="B202" s="53">
        <f aca="true" t="shared" si="179" ref="B202:AG202">+B201+B198</f>
        <v>74</v>
      </c>
      <c r="C202" s="53">
        <f t="shared" si="179"/>
        <v>108.970852</v>
      </c>
      <c r="D202" s="53">
        <f t="shared" si="179"/>
        <v>150.02245</v>
      </c>
      <c r="E202" s="53">
        <f t="shared" si="179"/>
        <v>221.13758700000002</v>
      </c>
      <c r="F202" s="53">
        <f t="shared" si="179"/>
        <v>155.827652</v>
      </c>
      <c r="G202" s="53">
        <f t="shared" si="179"/>
        <v>280.1713125</v>
      </c>
      <c r="H202" s="53">
        <f t="shared" si="179"/>
        <v>208.294365</v>
      </c>
      <c r="I202" s="53">
        <f t="shared" si="179"/>
        <v>326.342071</v>
      </c>
      <c r="J202" s="53">
        <f t="shared" si="179"/>
        <v>254.059072</v>
      </c>
      <c r="K202" s="53">
        <f t="shared" si="179"/>
        <v>494.8914955</v>
      </c>
      <c r="L202" s="53">
        <f t="shared" si="179"/>
        <v>372.101989</v>
      </c>
      <c r="M202" s="53">
        <f t="shared" si="179"/>
        <v>419.823703</v>
      </c>
      <c r="N202" s="53">
        <f t="shared" si="179"/>
        <v>0</v>
      </c>
      <c r="O202" s="53">
        <f t="shared" si="179"/>
        <v>0</v>
      </c>
      <c r="P202" s="53">
        <f t="shared" si="179"/>
        <v>0</v>
      </c>
      <c r="Q202" s="53">
        <f t="shared" si="179"/>
        <v>0</v>
      </c>
      <c r="R202" s="53">
        <f t="shared" si="179"/>
        <v>0</v>
      </c>
      <c r="S202" s="53">
        <f t="shared" si="179"/>
        <v>0</v>
      </c>
      <c r="T202" s="53">
        <f t="shared" si="179"/>
        <v>0</v>
      </c>
      <c r="U202" s="53">
        <f t="shared" si="179"/>
        <v>0</v>
      </c>
      <c r="V202" s="53">
        <f t="shared" si="179"/>
        <v>0</v>
      </c>
      <c r="W202" s="53">
        <f t="shared" si="179"/>
        <v>0</v>
      </c>
      <c r="X202" s="53">
        <f t="shared" si="179"/>
        <v>0</v>
      </c>
      <c r="Y202" s="53">
        <f t="shared" si="179"/>
        <v>0</v>
      </c>
      <c r="Z202" s="53">
        <f t="shared" si="179"/>
        <v>0</v>
      </c>
      <c r="AA202" s="53">
        <f t="shared" si="179"/>
        <v>0</v>
      </c>
      <c r="AB202" s="53">
        <f t="shared" si="179"/>
        <v>0</v>
      </c>
      <c r="AC202" s="53">
        <f t="shared" si="179"/>
        <v>0</v>
      </c>
      <c r="AD202" s="53">
        <f t="shared" si="179"/>
        <v>0</v>
      </c>
      <c r="AE202" s="53">
        <f t="shared" si="179"/>
        <v>0</v>
      </c>
      <c r="AF202" s="53">
        <f t="shared" si="179"/>
        <v>0</v>
      </c>
      <c r="AG202" s="53">
        <f t="shared" si="179"/>
        <v>0</v>
      </c>
      <c r="AH202" s="53">
        <f aca="true" t="shared" si="180" ref="AH202:BM202">+AH201+AH198</f>
        <v>0</v>
      </c>
      <c r="AI202" s="53">
        <f t="shared" si="180"/>
        <v>0</v>
      </c>
      <c r="AJ202" s="53">
        <f t="shared" si="180"/>
        <v>0</v>
      </c>
      <c r="AK202" s="53">
        <f t="shared" si="180"/>
        <v>0</v>
      </c>
      <c r="AL202" s="53">
        <f t="shared" si="180"/>
        <v>0</v>
      </c>
      <c r="AM202" s="53">
        <f t="shared" si="180"/>
        <v>0</v>
      </c>
      <c r="AN202" s="53">
        <f t="shared" si="180"/>
        <v>0</v>
      </c>
      <c r="AO202" s="53">
        <f t="shared" si="180"/>
        <v>0</v>
      </c>
      <c r="AP202" s="53">
        <f t="shared" si="180"/>
        <v>0</v>
      </c>
      <c r="AQ202" s="53">
        <f t="shared" si="180"/>
        <v>0</v>
      </c>
      <c r="AR202" s="53">
        <f t="shared" si="180"/>
        <v>0</v>
      </c>
      <c r="AS202" s="53">
        <f t="shared" si="180"/>
        <v>0</v>
      </c>
      <c r="AT202" s="53">
        <f t="shared" si="180"/>
        <v>0</v>
      </c>
      <c r="AU202" s="53">
        <f t="shared" si="180"/>
        <v>0</v>
      </c>
      <c r="AV202" s="53">
        <f t="shared" si="180"/>
        <v>0</v>
      </c>
      <c r="AW202" s="53">
        <f t="shared" si="180"/>
        <v>0</v>
      </c>
      <c r="AX202" s="53">
        <f t="shared" si="180"/>
        <v>0</v>
      </c>
      <c r="AY202" s="53">
        <f t="shared" si="180"/>
        <v>0</v>
      </c>
      <c r="AZ202" s="53">
        <f t="shared" si="180"/>
        <v>0</v>
      </c>
      <c r="BA202" s="53">
        <f t="shared" si="180"/>
        <v>0</v>
      </c>
      <c r="BB202" s="53">
        <f t="shared" si="180"/>
        <v>0</v>
      </c>
      <c r="BC202" s="53">
        <f t="shared" si="180"/>
        <v>0</v>
      </c>
      <c r="BD202" s="53">
        <f t="shared" si="180"/>
        <v>0</v>
      </c>
      <c r="BE202" s="53">
        <f t="shared" si="180"/>
        <v>0</v>
      </c>
      <c r="BF202" s="53">
        <f t="shared" si="180"/>
        <v>0</v>
      </c>
      <c r="BG202" s="53">
        <f t="shared" si="180"/>
        <v>0</v>
      </c>
      <c r="BH202" s="53">
        <f t="shared" si="180"/>
        <v>0</v>
      </c>
      <c r="BI202" s="53">
        <f t="shared" si="180"/>
        <v>0</v>
      </c>
    </row>
    <row r="203" spans="1:61" ht="15.75">
      <c r="A203" s="12" t="s">
        <v>107</v>
      </c>
      <c r="B203" s="55">
        <v>0</v>
      </c>
      <c r="C203" s="55">
        <v>0</v>
      </c>
      <c r="D203" s="55">
        <v>0</v>
      </c>
      <c r="E203" s="55">
        <v>0</v>
      </c>
      <c r="F203" s="55">
        <v>0</v>
      </c>
      <c r="G203" s="55">
        <v>0</v>
      </c>
      <c r="H203" s="55">
        <v>0</v>
      </c>
      <c r="I203" s="55">
        <v>0</v>
      </c>
      <c r="J203" s="55">
        <v>0</v>
      </c>
      <c r="K203" s="55">
        <v>0</v>
      </c>
      <c r="L203" s="55">
        <v>0</v>
      </c>
      <c r="M203" s="55">
        <v>0</v>
      </c>
      <c r="N203" s="55">
        <v>0</v>
      </c>
      <c r="O203" s="55">
        <v>0</v>
      </c>
      <c r="P203" s="55">
        <v>0</v>
      </c>
      <c r="Q203" s="55">
        <v>0</v>
      </c>
      <c r="R203" s="55">
        <v>0</v>
      </c>
      <c r="S203" s="55">
        <v>0</v>
      </c>
      <c r="T203" s="55">
        <v>0</v>
      </c>
      <c r="U203" s="55">
        <v>0</v>
      </c>
      <c r="V203" s="55">
        <v>0</v>
      </c>
      <c r="W203" s="55">
        <v>0</v>
      </c>
      <c r="X203" s="55">
        <v>0</v>
      </c>
      <c r="Y203" s="55">
        <v>0</v>
      </c>
      <c r="Z203" s="55">
        <v>0</v>
      </c>
      <c r="AA203" s="55">
        <v>0</v>
      </c>
      <c r="AB203" s="55">
        <v>0</v>
      </c>
      <c r="AC203" s="55">
        <v>0</v>
      </c>
      <c r="AD203" s="55">
        <v>0</v>
      </c>
      <c r="AE203" s="55">
        <v>0</v>
      </c>
      <c r="AF203" s="55">
        <v>0</v>
      </c>
      <c r="AG203" s="55">
        <v>0</v>
      </c>
      <c r="AH203" s="55">
        <v>0</v>
      </c>
      <c r="AI203" s="55">
        <v>0</v>
      </c>
      <c r="AJ203" s="55">
        <v>0</v>
      </c>
      <c r="AK203" s="55">
        <v>0</v>
      </c>
      <c r="AL203" s="55">
        <v>0</v>
      </c>
      <c r="AM203" s="55">
        <v>0</v>
      </c>
      <c r="AN203" s="55">
        <v>0</v>
      </c>
      <c r="AO203" s="55">
        <v>0</v>
      </c>
      <c r="AP203" s="55">
        <v>0</v>
      </c>
      <c r="AQ203" s="55">
        <v>0</v>
      </c>
      <c r="AR203" s="55">
        <v>0</v>
      </c>
      <c r="AS203" s="55">
        <v>0</v>
      </c>
      <c r="AT203" s="55">
        <v>0</v>
      </c>
      <c r="AU203" s="55">
        <v>0</v>
      </c>
      <c r="AV203" s="55">
        <v>0</v>
      </c>
      <c r="AW203" s="55">
        <v>0</v>
      </c>
      <c r="AX203" s="55">
        <v>0</v>
      </c>
      <c r="AY203" s="55">
        <v>0</v>
      </c>
      <c r="AZ203" s="55">
        <v>0</v>
      </c>
      <c r="BA203" s="55">
        <v>0</v>
      </c>
      <c r="BB203" s="55">
        <v>0</v>
      </c>
      <c r="BC203" s="55">
        <v>0</v>
      </c>
      <c r="BD203" s="55">
        <v>0</v>
      </c>
      <c r="BE203" s="55">
        <v>0</v>
      </c>
      <c r="BF203" s="55">
        <v>0</v>
      </c>
      <c r="BG203" s="55">
        <v>0</v>
      </c>
      <c r="BH203" s="55">
        <v>0</v>
      </c>
      <c r="BI203" s="55">
        <v>0</v>
      </c>
    </row>
    <row r="204" spans="1:61" ht="15.75">
      <c r="A204" s="13" t="s">
        <v>36</v>
      </c>
      <c r="B204" s="56">
        <f>+B202*B203</f>
        <v>0</v>
      </c>
      <c r="C204" s="56">
        <f aca="true" t="shared" si="181" ref="C204:BI204">+C202*C203</f>
        <v>0</v>
      </c>
      <c r="D204" s="56">
        <f t="shared" si="181"/>
        <v>0</v>
      </c>
      <c r="E204" s="56">
        <f t="shared" si="181"/>
        <v>0</v>
      </c>
      <c r="F204" s="56">
        <f t="shared" si="181"/>
        <v>0</v>
      </c>
      <c r="G204" s="56">
        <f t="shared" si="181"/>
        <v>0</v>
      </c>
      <c r="H204" s="56">
        <f t="shared" si="181"/>
        <v>0</v>
      </c>
      <c r="I204" s="56">
        <f t="shared" si="181"/>
        <v>0</v>
      </c>
      <c r="J204" s="56">
        <f t="shared" si="181"/>
        <v>0</v>
      </c>
      <c r="K204" s="56">
        <f t="shared" si="181"/>
        <v>0</v>
      </c>
      <c r="L204" s="56">
        <f t="shared" si="181"/>
        <v>0</v>
      </c>
      <c r="M204" s="56">
        <f t="shared" si="181"/>
        <v>0</v>
      </c>
      <c r="N204" s="56">
        <f t="shared" si="181"/>
        <v>0</v>
      </c>
      <c r="O204" s="56">
        <f t="shared" si="181"/>
        <v>0</v>
      </c>
      <c r="P204" s="56">
        <f t="shared" si="181"/>
        <v>0</v>
      </c>
      <c r="Q204" s="56">
        <f t="shared" si="181"/>
        <v>0</v>
      </c>
      <c r="R204" s="56">
        <f t="shared" si="181"/>
        <v>0</v>
      </c>
      <c r="S204" s="56">
        <f t="shared" si="181"/>
        <v>0</v>
      </c>
      <c r="T204" s="56">
        <f t="shared" si="181"/>
        <v>0</v>
      </c>
      <c r="U204" s="56">
        <f t="shared" si="181"/>
        <v>0</v>
      </c>
      <c r="V204" s="56">
        <f t="shared" si="181"/>
        <v>0</v>
      </c>
      <c r="W204" s="56">
        <f t="shared" si="181"/>
        <v>0</v>
      </c>
      <c r="X204" s="56">
        <f t="shared" si="181"/>
        <v>0</v>
      </c>
      <c r="Y204" s="56">
        <f t="shared" si="181"/>
        <v>0</v>
      </c>
      <c r="Z204" s="56">
        <f t="shared" si="181"/>
        <v>0</v>
      </c>
      <c r="AA204" s="56">
        <f t="shared" si="181"/>
        <v>0</v>
      </c>
      <c r="AB204" s="56">
        <f t="shared" si="181"/>
        <v>0</v>
      </c>
      <c r="AC204" s="56">
        <f t="shared" si="181"/>
        <v>0</v>
      </c>
      <c r="AD204" s="56">
        <f t="shared" si="181"/>
        <v>0</v>
      </c>
      <c r="AE204" s="56">
        <f t="shared" si="181"/>
        <v>0</v>
      </c>
      <c r="AF204" s="56">
        <f t="shared" si="181"/>
        <v>0</v>
      </c>
      <c r="AG204" s="56">
        <f t="shared" si="181"/>
        <v>0</v>
      </c>
      <c r="AH204" s="56">
        <f t="shared" si="181"/>
        <v>0</v>
      </c>
      <c r="AI204" s="56">
        <f t="shared" si="181"/>
        <v>0</v>
      </c>
      <c r="AJ204" s="56">
        <f t="shared" si="181"/>
        <v>0</v>
      </c>
      <c r="AK204" s="56">
        <f t="shared" si="181"/>
        <v>0</v>
      </c>
      <c r="AL204" s="56">
        <f t="shared" si="181"/>
        <v>0</v>
      </c>
      <c r="AM204" s="56">
        <f t="shared" si="181"/>
        <v>0</v>
      </c>
      <c r="AN204" s="56">
        <f t="shared" si="181"/>
        <v>0</v>
      </c>
      <c r="AO204" s="56">
        <f t="shared" si="181"/>
        <v>0</v>
      </c>
      <c r="AP204" s="56">
        <f t="shared" si="181"/>
        <v>0</v>
      </c>
      <c r="AQ204" s="56">
        <f t="shared" si="181"/>
        <v>0</v>
      </c>
      <c r="AR204" s="56">
        <f t="shared" si="181"/>
        <v>0</v>
      </c>
      <c r="AS204" s="56">
        <f t="shared" si="181"/>
        <v>0</v>
      </c>
      <c r="AT204" s="56">
        <f t="shared" si="181"/>
        <v>0</v>
      </c>
      <c r="AU204" s="56">
        <f t="shared" si="181"/>
        <v>0</v>
      </c>
      <c r="AV204" s="56">
        <f t="shared" si="181"/>
        <v>0</v>
      </c>
      <c r="AW204" s="56">
        <f t="shared" si="181"/>
        <v>0</v>
      </c>
      <c r="AX204" s="56">
        <f t="shared" si="181"/>
        <v>0</v>
      </c>
      <c r="AY204" s="56">
        <f t="shared" si="181"/>
        <v>0</v>
      </c>
      <c r="AZ204" s="56">
        <f t="shared" si="181"/>
        <v>0</v>
      </c>
      <c r="BA204" s="56">
        <f t="shared" si="181"/>
        <v>0</v>
      </c>
      <c r="BB204" s="56">
        <f t="shared" si="181"/>
        <v>0</v>
      </c>
      <c r="BC204" s="56">
        <f t="shared" si="181"/>
        <v>0</v>
      </c>
      <c r="BD204" s="56">
        <f t="shared" si="181"/>
        <v>0</v>
      </c>
      <c r="BE204" s="56">
        <f t="shared" si="181"/>
        <v>0</v>
      </c>
      <c r="BF204" s="56">
        <f t="shared" si="181"/>
        <v>0</v>
      </c>
      <c r="BG204" s="56">
        <f t="shared" si="181"/>
        <v>0</v>
      </c>
      <c r="BH204" s="56">
        <f t="shared" si="181"/>
        <v>0</v>
      </c>
      <c r="BI204" s="56">
        <f t="shared" si="181"/>
        <v>0</v>
      </c>
    </row>
    <row r="205" spans="2:13" ht="15.75"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</row>
    <row r="206" spans="1:6" ht="15.75">
      <c r="A206" s="13" t="s">
        <v>118</v>
      </c>
      <c r="B206" s="67"/>
      <c r="C206" s="67"/>
      <c r="D206" s="67"/>
      <c r="E206" s="67"/>
      <c r="F206" s="67"/>
    </row>
    <row r="207" spans="1:61" ht="15.75">
      <c r="A207" s="20" t="s">
        <v>137</v>
      </c>
      <c r="B207" s="11">
        <f>+B$40</f>
        <v>1472.5</v>
      </c>
      <c r="C207" s="11">
        <f aca="true" t="shared" si="182" ref="C207:M207">+C$40</f>
        <v>1516.485426</v>
      </c>
      <c r="D207" s="11">
        <f t="shared" si="182"/>
        <v>1593.482077</v>
      </c>
      <c r="E207" s="11">
        <f t="shared" si="182"/>
        <v>1722.0620955</v>
      </c>
      <c r="F207" s="11">
        <f t="shared" si="182"/>
        <v>1839.0447149999998</v>
      </c>
      <c r="G207" s="11">
        <f t="shared" si="182"/>
        <v>1977.5441972499998</v>
      </c>
      <c r="H207" s="11">
        <f t="shared" si="182"/>
        <v>2144.2770359999995</v>
      </c>
      <c r="I207" s="11">
        <f t="shared" si="182"/>
        <v>2330.095254</v>
      </c>
      <c r="J207" s="11">
        <f t="shared" si="182"/>
        <v>2529.7958255</v>
      </c>
      <c r="K207" s="11">
        <f t="shared" si="182"/>
        <v>2802.77110925</v>
      </c>
      <c r="L207" s="11">
        <f t="shared" si="182"/>
        <v>3127.2678515</v>
      </c>
      <c r="M207" s="11">
        <f t="shared" si="182"/>
        <v>3414.7306975</v>
      </c>
      <c r="N207" s="11">
        <f aca="true" t="shared" si="183" ref="N207:BI207">+N$40</f>
        <v>3571.642549</v>
      </c>
      <c r="O207" s="11">
        <f t="shared" si="183"/>
        <v>3571.642549</v>
      </c>
      <c r="P207" s="11">
        <f t="shared" si="183"/>
        <v>3571.642549</v>
      </c>
      <c r="Q207" s="11">
        <f t="shared" si="183"/>
        <v>3571.642549</v>
      </c>
      <c r="R207" s="11">
        <f t="shared" si="183"/>
        <v>3571.642549</v>
      </c>
      <c r="S207" s="11">
        <f t="shared" si="183"/>
        <v>3571.642549</v>
      </c>
      <c r="T207" s="11">
        <f t="shared" si="183"/>
        <v>3571.642549</v>
      </c>
      <c r="U207" s="11">
        <f t="shared" si="183"/>
        <v>3571.642549</v>
      </c>
      <c r="V207" s="11">
        <f t="shared" si="183"/>
        <v>3571.642549</v>
      </c>
      <c r="W207" s="11">
        <f t="shared" si="183"/>
        <v>3571.642549</v>
      </c>
      <c r="X207" s="11">
        <f t="shared" si="183"/>
        <v>3571.642549</v>
      </c>
      <c r="Y207" s="11">
        <f t="shared" si="183"/>
        <v>3571.642549</v>
      </c>
      <c r="Z207" s="11">
        <f t="shared" si="183"/>
        <v>3571.642549</v>
      </c>
      <c r="AA207" s="11">
        <f t="shared" si="183"/>
        <v>3571.642549</v>
      </c>
      <c r="AB207" s="11">
        <f t="shared" si="183"/>
        <v>3571.642549</v>
      </c>
      <c r="AC207" s="11">
        <f t="shared" si="183"/>
        <v>3571.642549</v>
      </c>
      <c r="AD207" s="11">
        <f t="shared" si="183"/>
        <v>3571.642549</v>
      </c>
      <c r="AE207" s="11">
        <f t="shared" si="183"/>
        <v>3571.642549</v>
      </c>
      <c r="AF207" s="11">
        <f t="shared" si="183"/>
        <v>3571.642549</v>
      </c>
      <c r="AG207" s="11">
        <f t="shared" si="183"/>
        <v>3571.642549</v>
      </c>
      <c r="AH207" s="11">
        <f t="shared" si="183"/>
        <v>3571.642549</v>
      </c>
      <c r="AI207" s="11">
        <f t="shared" si="183"/>
        <v>3571.642549</v>
      </c>
      <c r="AJ207" s="11">
        <f t="shared" si="183"/>
        <v>3571.642549</v>
      </c>
      <c r="AK207" s="11">
        <f t="shared" si="183"/>
        <v>3571.642549</v>
      </c>
      <c r="AL207" s="11">
        <f t="shared" si="183"/>
        <v>3571.642549</v>
      </c>
      <c r="AM207" s="11">
        <f t="shared" si="183"/>
        <v>3571.642549</v>
      </c>
      <c r="AN207" s="11">
        <f t="shared" si="183"/>
        <v>3571.642549</v>
      </c>
      <c r="AO207" s="11">
        <f t="shared" si="183"/>
        <v>3571.642549</v>
      </c>
      <c r="AP207" s="11">
        <f t="shared" si="183"/>
        <v>3571.642549</v>
      </c>
      <c r="AQ207" s="11">
        <f t="shared" si="183"/>
        <v>3571.642549</v>
      </c>
      <c r="AR207" s="11">
        <f t="shared" si="183"/>
        <v>3571.642549</v>
      </c>
      <c r="AS207" s="11">
        <f t="shared" si="183"/>
        <v>3571.642549</v>
      </c>
      <c r="AT207" s="11">
        <f t="shared" si="183"/>
        <v>3571.642549</v>
      </c>
      <c r="AU207" s="11">
        <f t="shared" si="183"/>
        <v>3571.642549</v>
      </c>
      <c r="AV207" s="11">
        <f t="shared" si="183"/>
        <v>3571.642549</v>
      </c>
      <c r="AW207" s="11">
        <f t="shared" si="183"/>
        <v>3571.642549</v>
      </c>
      <c r="AX207" s="11">
        <f t="shared" si="183"/>
        <v>3571.642549</v>
      </c>
      <c r="AY207" s="11">
        <f t="shared" si="183"/>
        <v>3571.642549</v>
      </c>
      <c r="AZ207" s="11">
        <f t="shared" si="183"/>
        <v>3571.642549</v>
      </c>
      <c r="BA207" s="11">
        <f t="shared" si="183"/>
        <v>3571.642549</v>
      </c>
      <c r="BB207" s="11">
        <f t="shared" si="183"/>
        <v>3571.642549</v>
      </c>
      <c r="BC207" s="11">
        <f t="shared" si="183"/>
        <v>3571.642549</v>
      </c>
      <c r="BD207" s="11">
        <f t="shared" si="183"/>
        <v>3571.642549</v>
      </c>
      <c r="BE207" s="11">
        <f t="shared" si="183"/>
        <v>3571.642549</v>
      </c>
      <c r="BF207" s="11">
        <f t="shared" si="183"/>
        <v>3571.642549</v>
      </c>
      <c r="BG207" s="11">
        <f t="shared" si="183"/>
        <v>3571.642549</v>
      </c>
      <c r="BH207" s="11">
        <f t="shared" si="183"/>
        <v>3571.642549</v>
      </c>
      <c r="BI207" s="11">
        <f t="shared" si="183"/>
        <v>3571.642549</v>
      </c>
    </row>
    <row r="208" spans="1:61" ht="15.75">
      <c r="A208" s="12" t="s">
        <v>45</v>
      </c>
      <c r="B208" s="54">
        <v>0</v>
      </c>
      <c r="C208" s="54">
        <v>0</v>
      </c>
      <c r="D208" s="54">
        <v>0</v>
      </c>
      <c r="E208" s="54">
        <v>0</v>
      </c>
      <c r="F208" s="54">
        <v>0</v>
      </c>
      <c r="G208" s="54">
        <v>0</v>
      </c>
      <c r="H208" s="54">
        <v>0</v>
      </c>
      <c r="I208" s="54">
        <v>0</v>
      </c>
      <c r="J208" s="54">
        <v>0</v>
      </c>
      <c r="K208" s="54">
        <v>0</v>
      </c>
      <c r="L208" s="54">
        <v>0</v>
      </c>
      <c r="M208" s="54">
        <v>0</v>
      </c>
      <c r="N208" s="54">
        <v>0</v>
      </c>
      <c r="O208" s="54">
        <v>0</v>
      </c>
      <c r="P208" s="54">
        <v>0</v>
      </c>
      <c r="Q208" s="54">
        <v>0</v>
      </c>
      <c r="R208" s="54">
        <v>0</v>
      </c>
      <c r="S208" s="54">
        <v>0</v>
      </c>
      <c r="T208" s="54">
        <v>0</v>
      </c>
      <c r="U208" s="54">
        <v>0</v>
      </c>
      <c r="V208" s="54">
        <v>0</v>
      </c>
      <c r="W208" s="54">
        <v>0</v>
      </c>
      <c r="X208" s="54">
        <v>0</v>
      </c>
      <c r="Y208" s="54">
        <v>0</v>
      </c>
      <c r="Z208" s="54">
        <v>0</v>
      </c>
      <c r="AA208" s="54">
        <v>0</v>
      </c>
      <c r="AB208" s="54">
        <v>0</v>
      </c>
      <c r="AC208" s="54">
        <v>0</v>
      </c>
      <c r="AD208" s="54">
        <v>0</v>
      </c>
      <c r="AE208" s="54">
        <v>0</v>
      </c>
      <c r="AF208" s="54">
        <v>0</v>
      </c>
      <c r="AG208" s="54">
        <v>0</v>
      </c>
      <c r="AH208" s="54">
        <v>0</v>
      </c>
      <c r="AI208" s="54">
        <v>0</v>
      </c>
      <c r="AJ208" s="54">
        <v>0</v>
      </c>
      <c r="AK208" s="54">
        <v>0</v>
      </c>
      <c r="AL208" s="54">
        <v>0</v>
      </c>
      <c r="AM208" s="54">
        <v>0</v>
      </c>
      <c r="AN208" s="54">
        <v>0</v>
      </c>
      <c r="AO208" s="54">
        <v>0</v>
      </c>
      <c r="AP208" s="54">
        <v>0</v>
      </c>
      <c r="AQ208" s="54">
        <v>0</v>
      </c>
      <c r="AR208" s="54">
        <v>0</v>
      </c>
      <c r="AS208" s="54">
        <v>0</v>
      </c>
      <c r="AT208" s="54">
        <v>0</v>
      </c>
      <c r="AU208" s="54">
        <v>0</v>
      </c>
      <c r="AV208" s="54">
        <v>0</v>
      </c>
      <c r="AW208" s="54">
        <v>0</v>
      </c>
      <c r="AX208" s="54">
        <v>0</v>
      </c>
      <c r="AY208" s="54">
        <v>0</v>
      </c>
      <c r="AZ208" s="54">
        <v>0</v>
      </c>
      <c r="BA208" s="54">
        <v>0</v>
      </c>
      <c r="BB208" s="54">
        <v>0</v>
      </c>
      <c r="BC208" s="54">
        <v>0</v>
      </c>
      <c r="BD208" s="54">
        <v>0</v>
      </c>
      <c r="BE208" s="54">
        <v>0</v>
      </c>
      <c r="BF208" s="54">
        <v>0</v>
      </c>
      <c r="BG208" s="54">
        <v>0</v>
      </c>
      <c r="BH208" s="54">
        <v>0</v>
      </c>
      <c r="BI208" s="54">
        <v>0</v>
      </c>
    </row>
    <row r="209" spans="1:61" ht="15.75">
      <c r="A209" s="12" t="s">
        <v>67</v>
      </c>
      <c r="B209" s="11">
        <f>+B207*B208</f>
        <v>0</v>
      </c>
      <c r="C209" s="11">
        <f aca="true" t="shared" si="184" ref="C209:BI209">+C207*C208</f>
        <v>0</v>
      </c>
      <c r="D209" s="11">
        <f t="shared" si="184"/>
        <v>0</v>
      </c>
      <c r="E209" s="11">
        <f t="shared" si="184"/>
        <v>0</v>
      </c>
      <c r="F209" s="11">
        <f t="shared" si="184"/>
        <v>0</v>
      </c>
      <c r="G209" s="11">
        <f t="shared" si="184"/>
        <v>0</v>
      </c>
      <c r="H209" s="11">
        <f t="shared" si="184"/>
        <v>0</v>
      </c>
      <c r="I209" s="11">
        <f t="shared" si="184"/>
        <v>0</v>
      </c>
      <c r="J209" s="11">
        <f t="shared" si="184"/>
        <v>0</v>
      </c>
      <c r="K209" s="11">
        <f t="shared" si="184"/>
        <v>0</v>
      </c>
      <c r="L209" s="11">
        <f t="shared" si="184"/>
        <v>0</v>
      </c>
      <c r="M209" s="11">
        <f t="shared" si="184"/>
        <v>0</v>
      </c>
      <c r="N209" s="11">
        <f t="shared" si="184"/>
        <v>0</v>
      </c>
      <c r="O209" s="11">
        <f t="shared" si="184"/>
        <v>0</v>
      </c>
      <c r="P209" s="11">
        <f t="shared" si="184"/>
        <v>0</v>
      </c>
      <c r="Q209" s="11">
        <f t="shared" si="184"/>
        <v>0</v>
      </c>
      <c r="R209" s="11">
        <f t="shared" si="184"/>
        <v>0</v>
      </c>
      <c r="S209" s="11">
        <f t="shared" si="184"/>
        <v>0</v>
      </c>
      <c r="T209" s="11">
        <f t="shared" si="184"/>
        <v>0</v>
      </c>
      <c r="U209" s="11">
        <f t="shared" si="184"/>
        <v>0</v>
      </c>
      <c r="V209" s="11">
        <f t="shared" si="184"/>
        <v>0</v>
      </c>
      <c r="W209" s="11">
        <f t="shared" si="184"/>
        <v>0</v>
      </c>
      <c r="X209" s="11">
        <f t="shared" si="184"/>
        <v>0</v>
      </c>
      <c r="Y209" s="11">
        <f t="shared" si="184"/>
        <v>0</v>
      </c>
      <c r="Z209" s="11">
        <f t="shared" si="184"/>
        <v>0</v>
      </c>
      <c r="AA209" s="11">
        <f t="shared" si="184"/>
        <v>0</v>
      </c>
      <c r="AB209" s="11">
        <f t="shared" si="184"/>
        <v>0</v>
      </c>
      <c r="AC209" s="11">
        <f t="shared" si="184"/>
        <v>0</v>
      </c>
      <c r="AD209" s="11">
        <f t="shared" si="184"/>
        <v>0</v>
      </c>
      <c r="AE209" s="11">
        <f t="shared" si="184"/>
        <v>0</v>
      </c>
      <c r="AF209" s="11">
        <f t="shared" si="184"/>
        <v>0</v>
      </c>
      <c r="AG209" s="11">
        <f t="shared" si="184"/>
        <v>0</v>
      </c>
      <c r="AH209" s="11">
        <f t="shared" si="184"/>
        <v>0</v>
      </c>
      <c r="AI209" s="11">
        <f t="shared" si="184"/>
        <v>0</v>
      </c>
      <c r="AJ209" s="11">
        <f t="shared" si="184"/>
        <v>0</v>
      </c>
      <c r="AK209" s="11">
        <f t="shared" si="184"/>
        <v>0</v>
      </c>
      <c r="AL209" s="11">
        <f t="shared" si="184"/>
        <v>0</v>
      </c>
      <c r="AM209" s="11">
        <f t="shared" si="184"/>
        <v>0</v>
      </c>
      <c r="AN209" s="11">
        <f t="shared" si="184"/>
        <v>0</v>
      </c>
      <c r="AO209" s="11">
        <f t="shared" si="184"/>
        <v>0</v>
      </c>
      <c r="AP209" s="11">
        <f t="shared" si="184"/>
        <v>0</v>
      </c>
      <c r="AQ209" s="11">
        <f t="shared" si="184"/>
        <v>0</v>
      </c>
      <c r="AR209" s="11">
        <f t="shared" si="184"/>
        <v>0</v>
      </c>
      <c r="AS209" s="11">
        <f t="shared" si="184"/>
        <v>0</v>
      </c>
      <c r="AT209" s="11">
        <f t="shared" si="184"/>
        <v>0</v>
      </c>
      <c r="AU209" s="11">
        <f t="shared" si="184"/>
        <v>0</v>
      </c>
      <c r="AV209" s="11">
        <f t="shared" si="184"/>
        <v>0</v>
      </c>
      <c r="AW209" s="11">
        <f t="shared" si="184"/>
        <v>0</v>
      </c>
      <c r="AX209" s="11">
        <f t="shared" si="184"/>
        <v>0</v>
      </c>
      <c r="AY209" s="11">
        <f t="shared" si="184"/>
        <v>0</v>
      </c>
      <c r="AZ209" s="11">
        <f t="shared" si="184"/>
        <v>0</v>
      </c>
      <c r="BA209" s="11">
        <f t="shared" si="184"/>
        <v>0</v>
      </c>
      <c r="BB209" s="11">
        <f t="shared" si="184"/>
        <v>0</v>
      </c>
      <c r="BC209" s="11">
        <f t="shared" si="184"/>
        <v>0</v>
      </c>
      <c r="BD209" s="11">
        <f t="shared" si="184"/>
        <v>0</v>
      </c>
      <c r="BE209" s="11">
        <f t="shared" si="184"/>
        <v>0</v>
      </c>
      <c r="BF209" s="11">
        <f t="shared" si="184"/>
        <v>0</v>
      </c>
      <c r="BG209" s="11">
        <f t="shared" si="184"/>
        <v>0</v>
      </c>
      <c r="BH209" s="11">
        <f t="shared" si="184"/>
        <v>0</v>
      </c>
      <c r="BI209" s="11">
        <f t="shared" si="184"/>
        <v>0</v>
      </c>
    </row>
    <row r="210" spans="1:61" ht="15.75">
      <c r="A210" s="12" t="s">
        <v>119</v>
      </c>
      <c r="B210" s="36">
        <v>0</v>
      </c>
      <c r="C210" s="36">
        <v>0</v>
      </c>
      <c r="D210" s="36">
        <v>0</v>
      </c>
      <c r="E210" s="36">
        <v>0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0</v>
      </c>
      <c r="N210" s="36">
        <v>0</v>
      </c>
      <c r="O210" s="36">
        <v>0</v>
      </c>
      <c r="P210" s="36">
        <v>0</v>
      </c>
      <c r="Q210" s="36">
        <v>0</v>
      </c>
      <c r="R210" s="36">
        <v>0</v>
      </c>
      <c r="S210" s="36">
        <v>0</v>
      </c>
      <c r="T210" s="36">
        <v>0</v>
      </c>
      <c r="U210" s="36">
        <v>0</v>
      </c>
      <c r="V210" s="36">
        <v>0</v>
      </c>
      <c r="W210" s="36">
        <v>0</v>
      </c>
      <c r="X210" s="36">
        <v>0</v>
      </c>
      <c r="Y210" s="36">
        <v>0</v>
      </c>
      <c r="Z210" s="36">
        <v>0</v>
      </c>
      <c r="AA210" s="36">
        <v>0</v>
      </c>
      <c r="AB210" s="36">
        <v>0</v>
      </c>
      <c r="AC210" s="36">
        <v>0</v>
      </c>
      <c r="AD210" s="36">
        <v>0</v>
      </c>
      <c r="AE210" s="36">
        <v>0</v>
      </c>
      <c r="AF210" s="36">
        <v>0</v>
      </c>
      <c r="AG210" s="36">
        <v>0</v>
      </c>
      <c r="AH210" s="36">
        <v>0</v>
      </c>
      <c r="AI210" s="36">
        <v>0</v>
      </c>
      <c r="AJ210" s="36">
        <v>0</v>
      </c>
      <c r="AK210" s="36">
        <v>0</v>
      </c>
      <c r="AL210" s="36">
        <v>0</v>
      </c>
      <c r="AM210" s="36">
        <v>0</v>
      </c>
      <c r="AN210" s="36">
        <v>0</v>
      </c>
      <c r="AO210" s="36">
        <v>0</v>
      </c>
      <c r="AP210" s="36">
        <v>0</v>
      </c>
      <c r="AQ210" s="36">
        <v>0</v>
      </c>
      <c r="AR210" s="36">
        <v>0</v>
      </c>
      <c r="AS210" s="36">
        <v>0</v>
      </c>
      <c r="AT210" s="36">
        <v>0</v>
      </c>
      <c r="AU210" s="36">
        <v>0</v>
      </c>
      <c r="AV210" s="36">
        <v>0</v>
      </c>
      <c r="AW210" s="36">
        <v>0</v>
      </c>
      <c r="AX210" s="36">
        <v>0</v>
      </c>
      <c r="AY210" s="36">
        <v>0</v>
      </c>
      <c r="AZ210" s="36">
        <v>0</v>
      </c>
      <c r="BA210" s="36">
        <v>0</v>
      </c>
      <c r="BB210" s="36">
        <v>0</v>
      </c>
      <c r="BC210" s="36">
        <v>0</v>
      </c>
      <c r="BD210" s="36">
        <v>0</v>
      </c>
      <c r="BE210" s="36">
        <v>0</v>
      </c>
      <c r="BF210" s="36">
        <v>0</v>
      </c>
      <c r="BG210" s="36">
        <v>0</v>
      </c>
      <c r="BH210" s="36">
        <v>0</v>
      </c>
      <c r="BI210" s="36">
        <v>0</v>
      </c>
    </row>
    <row r="211" spans="1:61" ht="15.75">
      <c r="A211" s="12" t="s">
        <v>12</v>
      </c>
      <c r="B211" s="11">
        <f>B209*B210</f>
        <v>0</v>
      </c>
      <c r="C211" s="11">
        <f aca="true" t="shared" si="185" ref="C211:BI211">C209*C210</f>
        <v>0</v>
      </c>
      <c r="D211" s="11">
        <f t="shared" si="185"/>
        <v>0</v>
      </c>
      <c r="E211" s="11">
        <f t="shared" si="185"/>
        <v>0</v>
      </c>
      <c r="F211" s="11">
        <f t="shared" si="185"/>
        <v>0</v>
      </c>
      <c r="G211" s="11">
        <f t="shared" si="185"/>
        <v>0</v>
      </c>
      <c r="H211" s="11">
        <f t="shared" si="185"/>
        <v>0</v>
      </c>
      <c r="I211" s="11">
        <f t="shared" si="185"/>
        <v>0</v>
      </c>
      <c r="J211" s="11">
        <f t="shared" si="185"/>
        <v>0</v>
      </c>
      <c r="K211" s="11">
        <f t="shared" si="185"/>
        <v>0</v>
      </c>
      <c r="L211" s="11">
        <f t="shared" si="185"/>
        <v>0</v>
      </c>
      <c r="M211" s="11">
        <f t="shared" si="185"/>
        <v>0</v>
      </c>
      <c r="N211" s="11">
        <f t="shared" si="185"/>
        <v>0</v>
      </c>
      <c r="O211" s="11">
        <f t="shared" si="185"/>
        <v>0</v>
      </c>
      <c r="P211" s="11">
        <f t="shared" si="185"/>
        <v>0</v>
      </c>
      <c r="Q211" s="11">
        <f t="shared" si="185"/>
        <v>0</v>
      </c>
      <c r="R211" s="11">
        <f t="shared" si="185"/>
        <v>0</v>
      </c>
      <c r="S211" s="11">
        <f t="shared" si="185"/>
        <v>0</v>
      </c>
      <c r="T211" s="11">
        <f t="shared" si="185"/>
        <v>0</v>
      </c>
      <c r="U211" s="11">
        <f t="shared" si="185"/>
        <v>0</v>
      </c>
      <c r="V211" s="11">
        <f t="shared" si="185"/>
        <v>0</v>
      </c>
      <c r="W211" s="11">
        <f t="shared" si="185"/>
        <v>0</v>
      </c>
      <c r="X211" s="11">
        <f t="shared" si="185"/>
        <v>0</v>
      </c>
      <c r="Y211" s="11">
        <f t="shared" si="185"/>
        <v>0</v>
      </c>
      <c r="Z211" s="11">
        <f t="shared" si="185"/>
        <v>0</v>
      </c>
      <c r="AA211" s="11">
        <f t="shared" si="185"/>
        <v>0</v>
      </c>
      <c r="AB211" s="11">
        <f t="shared" si="185"/>
        <v>0</v>
      </c>
      <c r="AC211" s="11">
        <f t="shared" si="185"/>
        <v>0</v>
      </c>
      <c r="AD211" s="11">
        <f t="shared" si="185"/>
        <v>0</v>
      </c>
      <c r="AE211" s="11">
        <f t="shared" si="185"/>
        <v>0</v>
      </c>
      <c r="AF211" s="11">
        <f t="shared" si="185"/>
        <v>0</v>
      </c>
      <c r="AG211" s="11">
        <f t="shared" si="185"/>
        <v>0</v>
      </c>
      <c r="AH211" s="11">
        <f t="shared" si="185"/>
        <v>0</v>
      </c>
      <c r="AI211" s="11">
        <f t="shared" si="185"/>
        <v>0</v>
      </c>
      <c r="AJ211" s="11">
        <f t="shared" si="185"/>
        <v>0</v>
      </c>
      <c r="AK211" s="11">
        <f t="shared" si="185"/>
        <v>0</v>
      </c>
      <c r="AL211" s="11">
        <f t="shared" si="185"/>
        <v>0</v>
      </c>
      <c r="AM211" s="11">
        <f t="shared" si="185"/>
        <v>0</v>
      </c>
      <c r="AN211" s="11">
        <f t="shared" si="185"/>
        <v>0</v>
      </c>
      <c r="AO211" s="11">
        <f t="shared" si="185"/>
        <v>0</v>
      </c>
      <c r="AP211" s="11">
        <f t="shared" si="185"/>
        <v>0</v>
      </c>
      <c r="AQ211" s="11">
        <f t="shared" si="185"/>
        <v>0</v>
      </c>
      <c r="AR211" s="11">
        <f t="shared" si="185"/>
        <v>0</v>
      </c>
      <c r="AS211" s="11">
        <f t="shared" si="185"/>
        <v>0</v>
      </c>
      <c r="AT211" s="11">
        <f t="shared" si="185"/>
        <v>0</v>
      </c>
      <c r="AU211" s="11">
        <f t="shared" si="185"/>
        <v>0</v>
      </c>
      <c r="AV211" s="11">
        <f t="shared" si="185"/>
        <v>0</v>
      </c>
      <c r="AW211" s="11">
        <f t="shared" si="185"/>
        <v>0</v>
      </c>
      <c r="AX211" s="11">
        <f t="shared" si="185"/>
        <v>0</v>
      </c>
      <c r="AY211" s="11">
        <f t="shared" si="185"/>
        <v>0</v>
      </c>
      <c r="AZ211" s="11">
        <f t="shared" si="185"/>
        <v>0</v>
      </c>
      <c r="BA211" s="11">
        <f t="shared" si="185"/>
        <v>0</v>
      </c>
      <c r="BB211" s="11">
        <f t="shared" si="185"/>
        <v>0</v>
      </c>
      <c r="BC211" s="11">
        <f t="shared" si="185"/>
        <v>0</v>
      </c>
      <c r="BD211" s="11">
        <f t="shared" si="185"/>
        <v>0</v>
      </c>
      <c r="BE211" s="11">
        <f t="shared" si="185"/>
        <v>0</v>
      </c>
      <c r="BF211" s="11">
        <f t="shared" si="185"/>
        <v>0</v>
      </c>
      <c r="BG211" s="11">
        <f t="shared" si="185"/>
        <v>0</v>
      </c>
      <c r="BH211" s="11">
        <f t="shared" si="185"/>
        <v>0</v>
      </c>
      <c r="BI211" s="11">
        <f t="shared" si="185"/>
        <v>0</v>
      </c>
    </row>
    <row r="212" spans="1:61" ht="15.75">
      <c r="A212" s="12" t="s">
        <v>29</v>
      </c>
      <c r="B212" s="11">
        <f>+B211*2.5</f>
        <v>0</v>
      </c>
      <c r="C212" s="11">
        <f aca="true" t="shared" si="186" ref="C212:BI212">+C211*2.5</f>
        <v>0</v>
      </c>
      <c r="D212" s="11">
        <f t="shared" si="186"/>
        <v>0</v>
      </c>
      <c r="E212" s="11">
        <f t="shared" si="186"/>
        <v>0</v>
      </c>
      <c r="F212" s="11">
        <f t="shared" si="186"/>
        <v>0</v>
      </c>
      <c r="G212" s="11">
        <f t="shared" si="186"/>
        <v>0</v>
      </c>
      <c r="H212" s="11">
        <f t="shared" si="186"/>
        <v>0</v>
      </c>
      <c r="I212" s="11">
        <f t="shared" si="186"/>
        <v>0</v>
      </c>
      <c r="J212" s="11">
        <f t="shared" si="186"/>
        <v>0</v>
      </c>
      <c r="K212" s="11">
        <f t="shared" si="186"/>
        <v>0</v>
      </c>
      <c r="L212" s="11">
        <f t="shared" si="186"/>
        <v>0</v>
      </c>
      <c r="M212" s="11">
        <f t="shared" si="186"/>
        <v>0</v>
      </c>
      <c r="N212" s="11">
        <f t="shared" si="186"/>
        <v>0</v>
      </c>
      <c r="O212" s="11">
        <f t="shared" si="186"/>
        <v>0</v>
      </c>
      <c r="P212" s="11">
        <f t="shared" si="186"/>
        <v>0</v>
      </c>
      <c r="Q212" s="11">
        <f t="shared" si="186"/>
        <v>0</v>
      </c>
      <c r="R212" s="11">
        <f t="shared" si="186"/>
        <v>0</v>
      </c>
      <c r="S212" s="11">
        <f t="shared" si="186"/>
        <v>0</v>
      </c>
      <c r="T212" s="11">
        <f t="shared" si="186"/>
        <v>0</v>
      </c>
      <c r="U212" s="11">
        <f t="shared" si="186"/>
        <v>0</v>
      </c>
      <c r="V212" s="11">
        <f t="shared" si="186"/>
        <v>0</v>
      </c>
      <c r="W212" s="11">
        <f t="shared" si="186"/>
        <v>0</v>
      </c>
      <c r="X212" s="11">
        <f t="shared" si="186"/>
        <v>0</v>
      </c>
      <c r="Y212" s="11">
        <f t="shared" si="186"/>
        <v>0</v>
      </c>
      <c r="Z212" s="11">
        <f t="shared" si="186"/>
        <v>0</v>
      </c>
      <c r="AA212" s="11">
        <f t="shared" si="186"/>
        <v>0</v>
      </c>
      <c r="AB212" s="11">
        <f t="shared" si="186"/>
        <v>0</v>
      </c>
      <c r="AC212" s="11">
        <f t="shared" si="186"/>
        <v>0</v>
      </c>
      <c r="AD212" s="11">
        <f t="shared" si="186"/>
        <v>0</v>
      </c>
      <c r="AE212" s="11">
        <f t="shared" si="186"/>
        <v>0</v>
      </c>
      <c r="AF212" s="11">
        <f t="shared" si="186"/>
        <v>0</v>
      </c>
      <c r="AG212" s="11">
        <f t="shared" si="186"/>
        <v>0</v>
      </c>
      <c r="AH212" s="11">
        <f t="shared" si="186"/>
        <v>0</v>
      </c>
      <c r="AI212" s="11">
        <f t="shared" si="186"/>
        <v>0</v>
      </c>
      <c r="AJ212" s="11">
        <f t="shared" si="186"/>
        <v>0</v>
      </c>
      <c r="AK212" s="11">
        <f t="shared" si="186"/>
        <v>0</v>
      </c>
      <c r="AL212" s="11">
        <f t="shared" si="186"/>
        <v>0</v>
      </c>
      <c r="AM212" s="11">
        <f t="shared" si="186"/>
        <v>0</v>
      </c>
      <c r="AN212" s="11">
        <f t="shared" si="186"/>
        <v>0</v>
      </c>
      <c r="AO212" s="11">
        <f t="shared" si="186"/>
        <v>0</v>
      </c>
      <c r="AP212" s="11">
        <f t="shared" si="186"/>
        <v>0</v>
      </c>
      <c r="AQ212" s="11">
        <f t="shared" si="186"/>
        <v>0</v>
      </c>
      <c r="AR212" s="11">
        <f t="shared" si="186"/>
        <v>0</v>
      </c>
      <c r="AS212" s="11">
        <f t="shared" si="186"/>
        <v>0</v>
      </c>
      <c r="AT212" s="11">
        <f t="shared" si="186"/>
        <v>0</v>
      </c>
      <c r="AU212" s="11">
        <f t="shared" si="186"/>
        <v>0</v>
      </c>
      <c r="AV212" s="11">
        <f t="shared" si="186"/>
        <v>0</v>
      </c>
      <c r="AW212" s="11">
        <f t="shared" si="186"/>
        <v>0</v>
      </c>
      <c r="AX212" s="11">
        <f t="shared" si="186"/>
        <v>0</v>
      </c>
      <c r="AY212" s="11">
        <f t="shared" si="186"/>
        <v>0</v>
      </c>
      <c r="AZ212" s="11">
        <f t="shared" si="186"/>
        <v>0</v>
      </c>
      <c r="BA212" s="11">
        <f t="shared" si="186"/>
        <v>0</v>
      </c>
      <c r="BB212" s="11">
        <f t="shared" si="186"/>
        <v>0</v>
      </c>
      <c r="BC212" s="11">
        <f t="shared" si="186"/>
        <v>0</v>
      </c>
      <c r="BD212" s="11">
        <f t="shared" si="186"/>
        <v>0</v>
      </c>
      <c r="BE212" s="11">
        <f t="shared" si="186"/>
        <v>0</v>
      </c>
      <c r="BF212" s="11">
        <f t="shared" si="186"/>
        <v>0</v>
      </c>
      <c r="BG212" s="11">
        <f t="shared" si="186"/>
        <v>0</v>
      </c>
      <c r="BH212" s="11">
        <f t="shared" si="186"/>
        <v>0</v>
      </c>
      <c r="BI212" s="11">
        <f t="shared" si="186"/>
        <v>0</v>
      </c>
    </row>
    <row r="213" spans="1:61" ht="15.75">
      <c r="A213" s="12" t="s">
        <v>30</v>
      </c>
      <c r="B213" s="68">
        <v>0</v>
      </c>
      <c r="C213" s="68">
        <v>0</v>
      </c>
      <c r="D213" s="68">
        <v>0</v>
      </c>
      <c r="E213" s="68">
        <v>0</v>
      </c>
      <c r="F213" s="68">
        <v>0</v>
      </c>
      <c r="G213" s="68">
        <v>0</v>
      </c>
      <c r="H213" s="68">
        <v>0</v>
      </c>
      <c r="I213" s="68">
        <v>0</v>
      </c>
      <c r="J213" s="68">
        <v>0</v>
      </c>
      <c r="K213" s="68">
        <v>0</v>
      </c>
      <c r="L213" s="68">
        <v>0</v>
      </c>
      <c r="M213" s="68">
        <v>0</v>
      </c>
      <c r="N213" s="68">
        <v>0</v>
      </c>
      <c r="O213" s="68">
        <v>0</v>
      </c>
      <c r="P213" s="68">
        <v>0</v>
      </c>
      <c r="Q213" s="68">
        <v>0</v>
      </c>
      <c r="R213" s="68">
        <v>0</v>
      </c>
      <c r="S213" s="68">
        <v>0</v>
      </c>
      <c r="T213" s="68">
        <v>0</v>
      </c>
      <c r="U213" s="68">
        <v>0</v>
      </c>
      <c r="V213" s="68">
        <v>0</v>
      </c>
      <c r="W213" s="68">
        <v>0</v>
      </c>
      <c r="X213" s="68">
        <v>0</v>
      </c>
      <c r="Y213" s="68">
        <v>0</v>
      </c>
      <c r="Z213" s="68">
        <v>0</v>
      </c>
      <c r="AA213" s="68">
        <v>0</v>
      </c>
      <c r="AB213" s="68">
        <v>0</v>
      </c>
      <c r="AC213" s="68">
        <v>0</v>
      </c>
      <c r="AD213" s="68">
        <v>0</v>
      </c>
      <c r="AE213" s="68">
        <v>0</v>
      </c>
      <c r="AF213" s="68">
        <v>0</v>
      </c>
      <c r="AG213" s="68">
        <v>0</v>
      </c>
      <c r="AH213" s="68">
        <v>0</v>
      </c>
      <c r="AI213" s="68">
        <v>0</v>
      </c>
      <c r="AJ213" s="68">
        <v>0</v>
      </c>
      <c r="AK213" s="68">
        <v>0</v>
      </c>
      <c r="AL213" s="68">
        <v>0</v>
      </c>
      <c r="AM213" s="68">
        <v>0</v>
      </c>
      <c r="AN213" s="68">
        <v>0</v>
      </c>
      <c r="AO213" s="68">
        <v>0</v>
      </c>
      <c r="AP213" s="68">
        <v>0</v>
      </c>
      <c r="AQ213" s="68">
        <v>0</v>
      </c>
      <c r="AR213" s="68">
        <v>0</v>
      </c>
      <c r="AS213" s="68">
        <v>0</v>
      </c>
      <c r="AT213" s="68">
        <v>0</v>
      </c>
      <c r="AU213" s="68">
        <v>0</v>
      </c>
      <c r="AV213" s="68">
        <v>0</v>
      </c>
      <c r="AW213" s="68">
        <v>0</v>
      </c>
      <c r="AX213" s="68">
        <v>0</v>
      </c>
      <c r="AY213" s="68">
        <v>0</v>
      </c>
      <c r="AZ213" s="68">
        <v>0</v>
      </c>
      <c r="BA213" s="68">
        <v>0</v>
      </c>
      <c r="BB213" s="68">
        <v>0</v>
      </c>
      <c r="BC213" s="68">
        <v>0</v>
      </c>
      <c r="BD213" s="68">
        <v>0</v>
      </c>
      <c r="BE213" s="68">
        <v>0</v>
      </c>
      <c r="BF213" s="68">
        <v>0</v>
      </c>
      <c r="BG213" s="68">
        <v>0</v>
      </c>
      <c r="BH213" s="68">
        <v>0</v>
      </c>
      <c r="BI213" s="68">
        <v>0</v>
      </c>
    </row>
    <row r="214" spans="1:61" ht="15.75">
      <c r="A214" s="13" t="s">
        <v>6</v>
      </c>
      <c r="B214" s="43">
        <f>(+B212/1000)*B213</f>
        <v>0</v>
      </c>
      <c r="C214" s="43">
        <f aca="true" t="shared" si="187" ref="C214:BI214">(+C212/1000)*C213</f>
        <v>0</v>
      </c>
      <c r="D214" s="43">
        <f t="shared" si="187"/>
        <v>0</v>
      </c>
      <c r="E214" s="43">
        <f t="shared" si="187"/>
        <v>0</v>
      </c>
      <c r="F214" s="43">
        <f t="shared" si="187"/>
        <v>0</v>
      </c>
      <c r="G214" s="43">
        <f t="shared" si="187"/>
        <v>0</v>
      </c>
      <c r="H214" s="43">
        <f t="shared" si="187"/>
        <v>0</v>
      </c>
      <c r="I214" s="43">
        <f t="shared" si="187"/>
        <v>0</v>
      </c>
      <c r="J214" s="43">
        <f t="shared" si="187"/>
        <v>0</v>
      </c>
      <c r="K214" s="43">
        <f t="shared" si="187"/>
        <v>0</v>
      </c>
      <c r="L214" s="43">
        <f t="shared" si="187"/>
        <v>0</v>
      </c>
      <c r="M214" s="43">
        <f t="shared" si="187"/>
        <v>0</v>
      </c>
      <c r="N214" s="43">
        <f t="shared" si="187"/>
        <v>0</v>
      </c>
      <c r="O214" s="43">
        <f t="shared" si="187"/>
        <v>0</v>
      </c>
      <c r="P214" s="43">
        <f t="shared" si="187"/>
        <v>0</v>
      </c>
      <c r="Q214" s="43">
        <f t="shared" si="187"/>
        <v>0</v>
      </c>
      <c r="R214" s="43">
        <f t="shared" si="187"/>
        <v>0</v>
      </c>
      <c r="S214" s="43">
        <f t="shared" si="187"/>
        <v>0</v>
      </c>
      <c r="T214" s="43">
        <f t="shared" si="187"/>
        <v>0</v>
      </c>
      <c r="U214" s="43">
        <f t="shared" si="187"/>
        <v>0</v>
      </c>
      <c r="V214" s="43">
        <f t="shared" si="187"/>
        <v>0</v>
      </c>
      <c r="W214" s="43">
        <f t="shared" si="187"/>
        <v>0</v>
      </c>
      <c r="X214" s="43">
        <f t="shared" si="187"/>
        <v>0</v>
      </c>
      <c r="Y214" s="43">
        <f t="shared" si="187"/>
        <v>0</v>
      </c>
      <c r="Z214" s="43">
        <f t="shared" si="187"/>
        <v>0</v>
      </c>
      <c r="AA214" s="43">
        <f t="shared" si="187"/>
        <v>0</v>
      </c>
      <c r="AB214" s="43">
        <f t="shared" si="187"/>
        <v>0</v>
      </c>
      <c r="AC214" s="43">
        <f t="shared" si="187"/>
        <v>0</v>
      </c>
      <c r="AD214" s="43">
        <f t="shared" si="187"/>
        <v>0</v>
      </c>
      <c r="AE214" s="43">
        <f t="shared" si="187"/>
        <v>0</v>
      </c>
      <c r="AF214" s="43">
        <f t="shared" si="187"/>
        <v>0</v>
      </c>
      <c r="AG214" s="43">
        <f t="shared" si="187"/>
        <v>0</v>
      </c>
      <c r="AH214" s="43">
        <f t="shared" si="187"/>
        <v>0</v>
      </c>
      <c r="AI214" s="43">
        <f t="shared" si="187"/>
        <v>0</v>
      </c>
      <c r="AJ214" s="43">
        <f t="shared" si="187"/>
        <v>0</v>
      </c>
      <c r="AK214" s="43">
        <f t="shared" si="187"/>
        <v>0</v>
      </c>
      <c r="AL214" s="43">
        <f t="shared" si="187"/>
        <v>0</v>
      </c>
      <c r="AM214" s="43">
        <f t="shared" si="187"/>
        <v>0</v>
      </c>
      <c r="AN214" s="43">
        <f t="shared" si="187"/>
        <v>0</v>
      </c>
      <c r="AO214" s="43">
        <f t="shared" si="187"/>
        <v>0</v>
      </c>
      <c r="AP214" s="43">
        <f t="shared" si="187"/>
        <v>0</v>
      </c>
      <c r="AQ214" s="43">
        <f t="shared" si="187"/>
        <v>0</v>
      </c>
      <c r="AR214" s="43">
        <f t="shared" si="187"/>
        <v>0</v>
      </c>
      <c r="AS214" s="43">
        <f t="shared" si="187"/>
        <v>0</v>
      </c>
      <c r="AT214" s="43">
        <f t="shared" si="187"/>
        <v>0</v>
      </c>
      <c r="AU214" s="43">
        <f t="shared" si="187"/>
        <v>0</v>
      </c>
      <c r="AV214" s="43">
        <f t="shared" si="187"/>
        <v>0</v>
      </c>
      <c r="AW214" s="43">
        <f t="shared" si="187"/>
        <v>0</v>
      </c>
      <c r="AX214" s="43">
        <f t="shared" si="187"/>
        <v>0</v>
      </c>
      <c r="AY214" s="43">
        <f t="shared" si="187"/>
        <v>0</v>
      </c>
      <c r="AZ214" s="43">
        <f t="shared" si="187"/>
        <v>0</v>
      </c>
      <c r="BA214" s="43">
        <f t="shared" si="187"/>
        <v>0</v>
      </c>
      <c r="BB214" s="43">
        <f t="shared" si="187"/>
        <v>0</v>
      </c>
      <c r="BC214" s="43">
        <f t="shared" si="187"/>
        <v>0</v>
      </c>
      <c r="BD214" s="43">
        <f t="shared" si="187"/>
        <v>0</v>
      </c>
      <c r="BE214" s="43">
        <f t="shared" si="187"/>
        <v>0</v>
      </c>
      <c r="BF214" s="43">
        <f t="shared" si="187"/>
        <v>0</v>
      </c>
      <c r="BG214" s="43">
        <f t="shared" si="187"/>
        <v>0</v>
      </c>
      <c r="BH214" s="43">
        <f t="shared" si="187"/>
        <v>0</v>
      </c>
      <c r="BI214" s="43">
        <f t="shared" si="187"/>
        <v>0</v>
      </c>
    </row>
    <row r="215" spans="2:13" ht="15.75">
      <c r="B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>
        <f>SUM(B214:M214)</f>
        <v>0</v>
      </c>
    </row>
    <row r="216" spans="1:8" ht="15.75">
      <c r="A216" s="13" t="s">
        <v>37</v>
      </c>
      <c r="H216" s="70"/>
    </row>
    <row r="217" spans="1:61" ht="15.75">
      <c r="A217" s="20" t="s">
        <v>137</v>
      </c>
      <c r="B217" s="11">
        <f>+B$40</f>
        <v>1472.5</v>
      </c>
      <c r="C217" s="11">
        <f aca="true" t="shared" si="188" ref="C217:BI217">+C$40</f>
        <v>1516.485426</v>
      </c>
      <c r="D217" s="11">
        <f t="shared" si="188"/>
        <v>1593.482077</v>
      </c>
      <c r="E217" s="11">
        <f t="shared" si="188"/>
        <v>1722.0620955</v>
      </c>
      <c r="F217" s="11">
        <f t="shared" si="188"/>
        <v>1839.0447149999998</v>
      </c>
      <c r="G217" s="11">
        <f t="shared" si="188"/>
        <v>1977.5441972499998</v>
      </c>
      <c r="H217" s="11">
        <f t="shared" si="188"/>
        <v>2144.2770359999995</v>
      </c>
      <c r="I217" s="11">
        <f t="shared" si="188"/>
        <v>2330.095254</v>
      </c>
      <c r="J217" s="11">
        <f t="shared" si="188"/>
        <v>2529.7958255</v>
      </c>
      <c r="K217" s="11">
        <f t="shared" si="188"/>
        <v>2802.77110925</v>
      </c>
      <c r="L217" s="11">
        <f t="shared" si="188"/>
        <v>3127.2678515</v>
      </c>
      <c r="M217" s="11">
        <f t="shared" si="188"/>
        <v>3414.7306975</v>
      </c>
      <c r="N217" s="11">
        <f t="shared" si="188"/>
        <v>3571.642549</v>
      </c>
      <c r="O217" s="11">
        <f t="shared" si="188"/>
        <v>3571.642549</v>
      </c>
      <c r="P217" s="11">
        <f t="shared" si="188"/>
        <v>3571.642549</v>
      </c>
      <c r="Q217" s="11">
        <f t="shared" si="188"/>
        <v>3571.642549</v>
      </c>
      <c r="R217" s="11">
        <f t="shared" si="188"/>
        <v>3571.642549</v>
      </c>
      <c r="S217" s="11">
        <f t="shared" si="188"/>
        <v>3571.642549</v>
      </c>
      <c r="T217" s="11">
        <f t="shared" si="188"/>
        <v>3571.642549</v>
      </c>
      <c r="U217" s="11">
        <f t="shared" si="188"/>
        <v>3571.642549</v>
      </c>
      <c r="V217" s="11">
        <f t="shared" si="188"/>
        <v>3571.642549</v>
      </c>
      <c r="W217" s="11">
        <f t="shared" si="188"/>
        <v>3571.642549</v>
      </c>
      <c r="X217" s="11">
        <f t="shared" si="188"/>
        <v>3571.642549</v>
      </c>
      <c r="Y217" s="11">
        <f t="shared" si="188"/>
        <v>3571.642549</v>
      </c>
      <c r="Z217" s="11">
        <f t="shared" si="188"/>
        <v>3571.642549</v>
      </c>
      <c r="AA217" s="11">
        <f t="shared" si="188"/>
        <v>3571.642549</v>
      </c>
      <c r="AB217" s="11">
        <f t="shared" si="188"/>
        <v>3571.642549</v>
      </c>
      <c r="AC217" s="11">
        <f t="shared" si="188"/>
        <v>3571.642549</v>
      </c>
      <c r="AD217" s="11">
        <f t="shared" si="188"/>
        <v>3571.642549</v>
      </c>
      <c r="AE217" s="11">
        <f t="shared" si="188"/>
        <v>3571.642549</v>
      </c>
      <c r="AF217" s="11">
        <f t="shared" si="188"/>
        <v>3571.642549</v>
      </c>
      <c r="AG217" s="11">
        <f t="shared" si="188"/>
        <v>3571.642549</v>
      </c>
      <c r="AH217" s="11">
        <f t="shared" si="188"/>
        <v>3571.642549</v>
      </c>
      <c r="AI217" s="11">
        <f t="shared" si="188"/>
        <v>3571.642549</v>
      </c>
      <c r="AJ217" s="11">
        <f t="shared" si="188"/>
        <v>3571.642549</v>
      </c>
      <c r="AK217" s="11">
        <f t="shared" si="188"/>
        <v>3571.642549</v>
      </c>
      <c r="AL217" s="11">
        <f t="shared" si="188"/>
        <v>3571.642549</v>
      </c>
      <c r="AM217" s="11">
        <f t="shared" si="188"/>
        <v>3571.642549</v>
      </c>
      <c r="AN217" s="11">
        <f t="shared" si="188"/>
        <v>3571.642549</v>
      </c>
      <c r="AO217" s="11">
        <f t="shared" si="188"/>
        <v>3571.642549</v>
      </c>
      <c r="AP217" s="11">
        <f t="shared" si="188"/>
        <v>3571.642549</v>
      </c>
      <c r="AQ217" s="11">
        <f t="shared" si="188"/>
        <v>3571.642549</v>
      </c>
      <c r="AR217" s="11">
        <f t="shared" si="188"/>
        <v>3571.642549</v>
      </c>
      <c r="AS217" s="11">
        <f t="shared" si="188"/>
        <v>3571.642549</v>
      </c>
      <c r="AT217" s="11">
        <f t="shared" si="188"/>
        <v>3571.642549</v>
      </c>
      <c r="AU217" s="11">
        <f t="shared" si="188"/>
        <v>3571.642549</v>
      </c>
      <c r="AV217" s="11">
        <f t="shared" si="188"/>
        <v>3571.642549</v>
      </c>
      <c r="AW217" s="11">
        <f t="shared" si="188"/>
        <v>3571.642549</v>
      </c>
      <c r="AX217" s="11">
        <f t="shared" si="188"/>
        <v>3571.642549</v>
      </c>
      <c r="AY217" s="11">
        <f t="shared" si="188"/>
        <v>3571.642549</v>
      </c>
      <c r="AZ217" s="11">
        <f t="shared" si="188"/>
        <v>3571.642549</v>
      </c>
      <c r="BA217" s="11">
        <f t="shared" si="188"/>
        <v>3571.642549</v>
      </c>
      <c r="BB217" s="11">
        <f t="shared" si="188"/>
        <v>3571.642549</v>
      </c>
      <c r="BC217" s="11">
        <f t="shared" si="188"/>
        <v>3571.642549</v>
      </c>
      <c r="BD217" s="11">
        <f t="shared" si="188"/>
        <v>3571.642549</v>
      </c>
      <c r="BE217" s="11">
        <f t="shared" si="188"/>
        <v>3571.642549</v>
      </c>
      <c r="BF217" s="11">
        <f t="shared" si="188"/>
        <v>3571.642549</v>
      </c>
      <c r="BG217" s="11">
        <f t="shared" si="188"/>
        <v>3571.642549</v>
      </c>
      <c r="BH217" s="11">
        <f t="shared" si="188"/>
        <v>3571.642549</v>
      </c>
      <c r="BI217" s="11">
        <f t="shared" si="188"/>
        <v>3571.642549</v>
      </c>
    </row>
    <row r="218" spans="1:61" s="115" customFormat="1" ht="15.75">
      <c r="A218" s="115" t="s">
        <v>127</v>
      </c>
      <c r="B218" s="53">
        <f>B169</f>
        <v>4</v>
      </c>
      <c r="C218" s="53">
        <f aca="true" t="shared" si="189" ref="C218:BI218">C169</f>
        <v>4</v>
      </c>
      <c r="D218" s="53">
        <f t="shared" si="189"/>
        <v>17</v>
      </c>
      <c r="E218" s="53">
        <f t="shared" si="189"/>
        <v>20</v>
      </c>
      <c r="F218" s="53">
        <f t="shared" si="189"/>
        <v>18</v>
      </c>
      <c r="G218" s="53">
        <f t="shared" si="189"/>
        <v>17</v>
      </c>
      <c r="H218" s="53">
        <f t="shared" si="189"/>
        <v>15</v>
      </c>
      <c r="I218" s="53">
        <f t="shared" si="189"/>
        <v>18</v>
      </c>
      <c r="J218" s="53">
        <f t="shared" si="189"/>
        <v>15</v>
      </c>
      <c r="K218" s="53">
        <f t="shared" si="189"/>
        <v>16</v>
      </c>
      <c r="L218" s="53">
        <f t="shared" si="189"/>
        <v>13</v>
      </c>
      <c r="M218" s="53">
        <f t="shared" si="189"/>
        <v>16</v>
      </c>
      <c r="N218" s="53">
        <f t="shared" si="189"/>
        <v>0</v>
      </c>
      <c r="O218" s="53">
        <f t="shared" si="189"/>
        <v>0</v>
      </c>
      <c r="P218" s="53">
        <f t="shared" si="189"/>
        <v>0</v>
      </c>
      <c r="Q218" s="53">
        <f t="shared" si="189"/>
        <v>0</v>
      </c>
      <c r="R218" s="53">
        <f t="shared" si="189"/>
        <v>0</v>
      </c>
      <c r="S218" s="53">
        <f t="shared" si="189"/>
        <v>0</v>
      </c>
      <c r="T218" s="53">
        <f t="shared" si="189"/>
        <v>0</v>
      </c>
      <c r="U218" s="53">
        <f t="shared" si="189"/>
        <v>0</v>
      </c>
      <c r="V218" s="53">
        <f t="shared" si="189"/>
        <v>0</v>
      </c>
      <c r="W218" s="53">
        <f t="shared" si="189"/>
        <v>0</v>
      </c>
      <c r="X218" s="53">
        <f t="shared" si="189"/>
        <v>0</v>
      </c>
      <c r="Y218" s="53">
        <f t="shared" si="189"/>
        <v>0</v>
      </c>
      <c r="Z218" s="53">
        <f t="shared" si="189"/>
        <v>0</v>
      </c>
      <c r="AA218" s="53">
        <f t="shared" si="189"/>
        <v>0</v>
      </c>
      <c r="AB218" s="53">
        <f t="shared" si="189"/>
        <v>0</v>
      </c>
      <c r="AC218" s="53">
        <f t="shared" si="189"/>
        <v>0</v>
      </c>
      <c r="AD218" s="53">
        <f t="shared" si="189"/>
        <v>0</v>
      </c>
      <c r="AE218" s="53">
        <f t="shared" si="189"/>
        <v>0</v>
      </c>
      <c r="AF218" s="53">
        <f t="shared" si="189"/>
        <v>0</v>
      </c>
      <c r="AG218" s="53">
        <f t="shared" si="189"/>
        <v>0</v>
      </c>
      <c r="AH218" s="53">
        <f t="shared" si="189"/>
        <v>0</v>
      </c>
      <c r="AI218" s="53">
        <f t="shared" si="189"/>
        <v>0</v>
      </c>
      <c r="AJ218" s="53">
        <f t="shared" si="189"/>
        <v>0</v>
      </c>
      <c r="AK218" s="53">
        <f t="shared" si="189"/>
        <v>0</v>
      </c>
      <c r="AL218" s="53">
        <f t="shared" si="189"/>
        <v>0</v>
      </c>
      <c r="AM218" s="53">
        <f t="shared" si="189"/>
        <v>0</v>
      </c>
      <c r="AN218" s="53">
        <f t="shared" si="189"/>
        <v>0</v>
      </c>
      <c r="AO218" s="53">
        <f t="shared" si="189"/>
        <v>0</v>
      </c>
      <c r="AP218" s="53">
        <f t="shared" si="189"/>
        <v>0</v>
      </c>
      <c r="AQ218" s="53">
        <f t="shared" si="189"/>
        <v>0</v>
      </c>
      <c r="AR218" s="53">
        <f t="shared" si="189"/>
        <v>0</v>
      </c>
      <c r="AS218" s="53">
        <f t="shared" si="189"/>
        <v>0</v>
      </c>
      <c r="AT218" s="53">
        <f t="shared" si="189"/>
        <v>0</v>
      </c>
      <c r="AU218" s="53">
        <f t="shared" si="189"/>
        <v>0</v>
      </c>
      <c r="AV218" s="53">
        <f t="shared" si="189"/>
        <v>0</v>
      </c>
      <c r="AW218" s="53">
        <f t="shared" si="189"/>
        <v>0</v>
      </c>
      <c r="AX218" s="53">
        <f t="shared" si="189"/>
        <v>0</v>
      </c>
      <c r="AY218" s="53">
        <f t="shared" si="189"/>
        <v>0</v>
      </c>
      <c r="AZ218" s="53">
        <f t="shared" si="189"/>
        <v>0</v>
      </c>
      <c r="BA218" s="53">
        <f t="shared" si="189"/>
        <v>0</v>
      </c>
      <c r="BB218" s="53">
        <f t="shared" si="189"/>
        <v>0</v>
      </c>
      <c r="BC218" s="53">
        <f t="shared" si="189"/>
        <v>0</v>
      </c>
      <c r="BD218" s="53">
        <f t="shared" si="189"/>
        <v>0</v>
      </c>
      <c r="BE218" s="53">
        <f t="shared" si="189"/>
        <v>0</v>
      </c>
      <c r="BF218" s="53">
        <f t="shared" si="189"/>
        <v>0</v>
      </c>
      <c r="BG218" s="53">
        <f t="shared" si="189"/>
        <v>0</v>
      </c>
      <c r="BH218" s="53">
        <f t="shared" si="189"/>
        <v>0</v>
      </c>
      <c r="BI218" s="53">
        <f t="shared" si="189"/>
        <v>0</v>
      </c>
    </row>
    <row r="219" spans="1:61" ht="15.75">
      <c r="A219" s="12" t="s">
        <v>49</v>
      </c>
      <c r="B219" s="11">
        <f aca="true" t="shared" si="190" ref="B219:M219">+B217*B218</f>
        <v>5890</v>
      </c>
      <c r="C219" s="11">
        <f t="shared" si="190"/>
        <v>6065.941704</v>
      </c>
      <c r="D219" s="11">
        <f t="shared" si="190"/>
        <v>27089.195309</v>
      </c>
      <c r="E219" s="11">
        <f t="shared" si="190"/>
        <v>34441.24191</v>
      </c>
      <c r="F219" s="11">
        <f t="shared" si="190"/>
        <v>33102.80486999999</v>
      </c>
      <c r="G219" s="11">
        <f t="shared" si="190"/>
        <v>33618.251353249994</v>
      </c>
      <c r="H219" s="11">
        <f t="shared" si="190"/>
        <v>32164.155539999992</v>
      </c>
      <c r="I219" s="11">
        <f t="shared" si="190"/>
        <v>41941.714572</v>
      </c>
      <c r="J219" s="11">
        <f t="shared" si="190"/>
        <v>37946.9373825</v>
      </c>
      <c r="K219" s="11">
        <f t="shared" si="190"/>
        <v>44844.337748</v>
      </c>
      <c r="L219" s="11">
        <f t="shared" si="190"/>
        <v>40654.482069499994</v>
      </c>
      <c r="M219" s="11">
        <f t="shared" si="190"/>
        <v>54635.69116</v>
      </c>
      <c r="N219" s="11">
        <f aca="true" t="shared" si="191" ref="N219:Y219">+N217*N218</f>
        <v>0</v>
      </c>
      <c r="O219" s="11">
        <f t="shared" si="191"/>
        <v>0</v>
      </c>
      <c r="P219" s="11">
        <f t="shared" si="191"/>
        <v>0</v>
      </c>
      <c r="Q219" s="11">
        <f t="shared" si="191"/>
        <v>0</v>
      </c>
      <c r="R219" s="11">
        <f t="shared" si="191"/>
        <v>0</v>
      </c>
      <c r="S219" s="11">
        <f t="shared" si="191"/>
        <v>0</v>
      </c>
      <c r="T219" s="11">
        <f t="shared" si="191"/>
        <v>0</v>
      </c>
      <c r="U219" s="11">
        <f t="shared" si="191"/>
        <v>0</v>
      </c>
      <c r="V219" s="11">
        <f t="shared" si="191"/>
        <v>0</v>
      </c>
      <c r="W219" s="11">
        <f t="shared" si="191"/>
        <v>0</v>
      </c>
      <c r="X219" s="11">
        <f t="shared" si="191"/>
        <v>0</v>
      </c>
      <c r="Y219" s="11">
        <f t="shared" si="191"/>
        <v>0</v>
      </c>
      <c r="Z219" s="11">
        <f aca="true" t="shared" si="192" ref="Z219:AK219">+Z217*Z218</f>
        <v>0</v>
      </c>
      <c r="AA219" s="11">
        <f t="shared" si="192"/>
        <v>0</v>
      </c>
      <c r="AB219" s="11">
        <f t="shared" si="192"/>
        <v>0</v>
      </c>
      <c r="AC219" s="11">
        <f t="shared" si="192"/>
        <v>0</v>
      </c>
      <c r="AD219" s="11">
        <f t="shared" si="192"/>
        <v>0</v>
      </c>
      <c r="AE219" s="11">
        <f t="shared" si="192"/>
        <v>0</v>
      </c>
      <c r="AF219" s="11">
        <f t="shared" si="192"/>
        <v>0</v>
      </c>
      <c r="AG219" s="11">
        <f t="shared" si="192"/>
        <v>0</v>
      </c>
      <c r="AH219" s="11">
        <f t="shared" si="192"/>
        <v>0</v>
      </c>
      <c r="AI219" s="11">
        <f t="shared" si="192"/>
        <v>0</v>
      </c>
      <c r="AJ219" s="11">
        <f t="shared" si="192"/>
        <v>0</v>
      </c>
      <c r="AK219" s="11">
        <f t="shared" si="192"/>
        <v>0</v>
      </c>
      <c r="AL219" s="11">
        <f aca="true" t="shared" si="193" ref="AL219:BI219">+AL217*AL218</f>
        <v>0</v>
      </c>
      <c r="AM219" s="11">
        <f t="shared" si="193"/>
        <v>0</v>
      </c>
      <c r="AN219" s="11">
        <f t="shared" si="193"/>
        <v>0</v>
      </c>
      <c r="AO219" s="11">
        <f t="shared" si="193"/>
        <v>0</v>
      </c>
      <c r="AP219" s="11">
        <f t="shared" si="193"/>
        <v>0</v>
      </c>
      <c r="AQ219" s="11">
        <f t="shared" si="193"/>
        <v>0</v>
      </c>
      <c r="AR219" s="11">
        <f t="shared" si="193"/>
        <v>0</v>
      </c>
      <c r="AS219" s="11">
        <f t="shared" si="193"/>
        <v>0</v>
      </c>
      <c r="AT219" s="11">
        <f t="shared" si="193"/>
        <v>0</v>
      </c>
      <c r="AU219" s="11">
        <f t="shared" si="193"/>
        <v>0</v>
      </c>
      <c r="AV219" s="11">
        <f t="shared" si="193"/>
        <v>0</v>
      </c>
      <c r="AW219" s="11">
        <f t="shared" si="193"/>
        <v>0</v>
      </c>
      <c r="AX219" s="11">
        <f t="shared" si="193"/>
        <v>0</v>
      </c>
      <c r="AY219" s="11">
        <f t="shared" si="193"/>
        <v>0</v>
      </c>
      <c r="AZ219" s="11">
        <f t="shared" si="193"/>
        <v>0</v>
      </c>
      <c r="BA219" s="11">
        <f t="shared" si="193"/>
        <v>0</v>
      </c>
      <c r="BB219" s="11">
        <f t="shared" si="193"/>
        <v>0</v>
      </c>
      <c r="BC219" s="11">
        <f t="shared" si="193"/>
        <v>0</v>
      </c>
      <c r="BD219" s="11">
        <f t="shared" si="193"/>
        <v>0</v>
      </c>
      <c r="BE219" s="11">
        <f t="shared" si="193"/>
        <v>0</v>
      </c>
      <c r="BF219" s="11">
        <f t="shared" si="193"/>
        <v>0</v>
      </c>
      <c r="BG219" s="11">
        <f t="shared" si="193"/>
        <v>0</v>
      </c>
      <c r="BH219" s="11">
        <f t="shared" si="193"/>
        <v>0</v>
      </c>
      <c r="BI219" s="11">
        <f t="shared" si="193"/>
        <v>0</v>
      </c>
    </row>
    <row r="220" spans="1:61" ht="15.75">
      <c r="A220" s="12" t="s">
        <v>119</v>
      </c>
      <c r="B220" s="36">
        <v>0</v>
      </c>
      <c r="C220" s="36">
        <v>0</v>
      </c>
      <c r="D220" s="36">
        <v>0</v>
      </c>
      <c r="E220" s="36">
        <v>0</v>
      </c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0</v>
      </c>
      <c r="O220" s="36">
        <v>0</v>
      </c>
      <c r="P220" s="36">
        <v>0</v>
      </c>
      <c r="Q220" s="36">
        <v>0</v>
      </c>
      <c r="R220" s="36">
        <v>0</v>
      </c>
      <c r="S220" s="36">
        <v>0</v>
      </c>
      <c r="T220" s="36">
        <v>0</v>
      </c>
      <c r="U220" s="36">
        <v>0</v>
      </c>
      <c r="V220" s="36">
        <v>0</v>
      </c>
      <c r="W220" s="36">
        <v>0</v>
      </c>
      <c r="X220" s="36">
        <v>0</v>
      </c>
      <c r="Y220" s="36">
        <v>0</v>
      </c>
      <c r="Z220" s="36">
        <v>0</v>
      </c>
      <c r="AA220" s="36">
        <v>0</v>
      </c>
      <c r="AB220" s="36">
        <v>0</v>
      </c>
      <c r="AC220" s="36">
        <v>0</v>
      </c>
      <c r="AD220" s="36">
        <v>0</v>
      </c>
      <c r="AE220" s="36">
        <v>0</v>
      </c>
      <c r="AF220" s="36">
        <v>0</v>
      </c>
      <c r="AG220" s="36">
        <v>0</v>
      </c>
      <c r="AH220" s="36">
        <v>0</v>
      </c>
      <c r="AI220" s="36">
        <v>0</v>
      </c>
      <c r="AJ220" s="36">
        <v>0</v>
      </c>
      <c r="AK220" s="36">
        <v>0</v>
      </c>
      <c r="AL220" s="36">
        <v>0</v>
      </c>
      <c r="AM220" s="36">
        <v>0</v>
      </c>
      <c r="AN220" s="36">
        <v>0</v>
      </c>
      <c r="AO220" s="36">
        <v>0</v>
      </c>
      <c r="AP220" s="36">
        <v>0</v>
      </c>
      <c r="AQ220" s="36">
        <v>0</v>
      </c>
      <c r="AR220" s="36">
        <v>0</v>
      </c>
      <c r="AS220" s="36">
        <v>0</v>
      </c>
      <c r="AT220" s="36">
        <v>0</v>
      </c>
      <c r="AU220" s="36">
        <v>0</v>
      </c>
      <c r="AV220" s="36">
        <v>0</v>
      </c>
      <c r="AW220" s="36">
        <v>0</v>
      </c>
      <c r="AX220" s="36">
        <v>0</v>
      </c>
      <c r="AY220" s="36">
        <v>0</v>
      </c>
      <c r="AZ220" s="36">
        <v>0</v>
      </c>
      <c r="BA220" s="36">
        <v>0</v>
      </c>
      <c r="BB220" s="36">
        <v>0</v>
      </c>
      <c r="BC220" s="36">
        <v>0</v>
      </c>
      <c r="BD220" s="36">
        <v>0</v>
      </c>
      <c r="BE220" s="36">
        <v>0</v>
      </c>
      <c r="BF220" s="36">
        <v>0</v>
      </c>
      <c r="BG220" s="36">
        <v>0</v>
      </c>
      <c r="BH220" s="36">
        <v>0</v>
      </c>
      <c r="BI220" s="36">
        <v>0</v>
      </c>
    </row>
    <row r="221" spans="1:61" ht="15.75">
      <c r="A221" s="12" t="s">
        <v>38</v>
      </c>
      <c r="B221" s="11">
        <f aca="true" t="shared" si="194" ref="B221:AG221">B219*B220</f>
        <v>0</v>
      </c>
      <c r="C221" s="11">
        <f t="shared" si="194"/>
        <v>0</v>
      </c>
      <c r="D221" s="11">
        <f t="shared" si="194"/>
        <v>0</v>
      </c>
      <c r="E221" s="11">
        <f t="shared" si="194"/>
        <v>0</v>
      </c>
      <c r="F221" s="11">
        <f t="shared" si="194"/>
        <v>0</v>
      </c>
      <c r="G221" s="11">
        <f t="shared" si="194"/>
        <v>0</v>
      </c>
      <c r="H221" s="11">
        <f t="shared" si="194"/>
        <v>0</v>
      </c>
      <c r="I221" s="11">
        <f t="shared" si="194"/>
        <v>0</v>
      </c>
      <c r="J221" s="11">
        <f t="shared" si="194"/>
        <v>0</v>
      </c>
      <c r="K221" s="11">
        <f t="shared" si="194"/>
        <v>0</v>
      </c>
      <c r="L221" s="11">
        <f t="shared" si="194"/>
        <v>0</v>
      </c>
      <c r="M221" s="11">
        <f t="shared" si="194"/>
        <v>0</v>
      </c>
      <c r="N221" s="11">
        <f t="shared" si="194"/>
        <v>0</v>
      </c>
      <c r="O221" s="11">
        <f t="shared" si="194"/>
        <v>0</v>
      </c>
      <c r="P221" s="11">
        <f t="shared" si="194"/>
        <v>0</v>
      </c>
      <c r="Q221" s="11">
        <f t="shared" si="194"/>
        <v>0</v>
      </c>
      <c r="R221" s="11">
        <f t="shared" si="194"/>
        <v>0</v>
      </c>
      <c r="S221" s="11">
        <f t="shared" si="194"/>
        <v>0</v>
      </c>
      <c r="T221" s="11">
        <f t="shared" si="194"/>
        <v>0</v>
      </c>
      <c r="U221" s="11">
        <f t="shared" si="194"/>
        <v>0</v>
      </c>
      <c r="V221" s="11">
        <f t="shared" si="194"/>
        <v>0</v>
      </c>
      <c r="W221" s="11">
        <f t="shared" si="194"/>
        <v>0</v>
      </c>
      <c r="X221" s="11">
        <f t="shared" si="194"/>
        <v>0</v>
      </c>
      <c r="Y221" s="11">
        <f t="shared" si="194"/>
        <v>0</v>
      </c>
      <c r="Z221" s="11">
        <f t="shared" si="194"/>
        <v>0</v>
      </c>
      <c r="AA221" s="11">
        <f t="shared" si="194"/>
        <v>0</v>
      </c>
      <c r="AB221" s="11">
        <f t="shared" si="194"/>
        <v>0</v>
      </c>
      <c r="AC221" s="11">
        <f t="shared" si="194"/>
        <v>0</v>
      </c>
      <c r="AD221" s="11">
        <f t="shared" si="194"/>
        <v>0</v>
      </c>
      <c r="AE221" s="11">
        <f t="shared" si="194"/>
        <v>0</v>
      </c>
      <c r="AF221" s="11">
        <f t="shared" si="194"/>
        <v>0</v>
      </c>
      <c r="AG221" s="11">
        <f t="shared" si="194"/>
        <v>0</v>
      </c>
      <c r="AH221" s="11">
        <f aca="true" t="shared" si="195" ref="AH221:BM221">AH219*AH220</f>
        <v>0</v>
      </c>
      <c r="AI221" s="11">
        <f t="shared" si="195"/>
        <v>0</v>
      </c>
      <c r="AJ221" s="11">
        <f t="shared" si="195"/>
        <v>0</v>
      </c>
      <c r="AK221" s="11">
        <f t="shared" si="195"/>
        <v>0</v>
      </c>
      <c r="AL221" s="11">
        <f t="shared" si="195"/>
        <v>0</v>
      </c>
      <c r="AM221" s="11">
        <f t="shared" si="195"/>
        <v>0</v>
      </c>
      <c r="AN221" s="11">
        <f t="shared" si="195"/>
        <v>0</v>
      </c>
      <c r="AO221" s="11">
        <f t="shared" si="195"/>
        <v>0</v>
      </c>
      <c r="AP221" s="11">
        <f t="shared" si="195"/>
        <v>0</v>
      </c>
      <c r="AQ221" s="11">
        <f t="shared" si="195"/>
        <v>0</v>
      </c>
      <c r="AR221" s="11">
        <f t="shared" si="195"/>
        <v>0</v>
      </c>
      <c r="AS221" s="11">
        <f t="shared" si="195"/>
        <v>0</v>
      </c>
      <c r="AT221" s="11">
        <f t="shared" si="195"/>
        <v>0</v>
      </c>
      <c r="AU221" s="11">
        <f t="shared" si="195"/>
        <v>0</v>
      </c>
      <c r="AV221" s="11">
        <f t="shared" si="195"/>
        <v>0</v>
      </c>
      <c r="AW221" s="11">
        <f t="shared" si="195"/>
        <v>0</v>
      </c>
      <c r="AX221" s="11">
        <f t="shared" si="195"/>
        <v>0</v>
      </c>
      <c r="AY221" s="11">
        <f t="shared" si="195"/>
        <v>0</v>
      </c>
      <c r="AZ221" s="11">
        <f t="shared" si="195"/>
        <v>0</v>
      </c>
      <c r="BA221" s="11">
        <f t="shared" si="195"/>
        <v>0</v>
      </c>
      <c r="BB221" s="11">
        <f t="shared" si="195"/>
        <v>0</v>
      </c>
      <c r="BC221" s="11">
        <f t="shared" si="195"/>
        <v>0</v>
      </c>
      <c r="BD221" s="11">
        <f t="shared" si="195"/>
        <v>0</v>
      </c>
      <c r="BE221" s="11">
        <f t="shared" si="195"/>
        <v>0</v>
      </c>
      <c r="BF221" s="11">
        <f t="shared" si="195"/>
        <v>0</v>
      </c>
      <c r="BG221" s="11">
        <f t="shared" si="195"/>
        <v>0</v>
      </c>
      <c r="BH221" s="11">
        <f t="shared" si="195"/>
        <v>0</v>
      </c>
      <c r="BI221" s="11">
        <f t="shared" si="195"/>
        <v>0</v>
      </c>
    </row>
    <row r="222" spans="1:61" ht="15.75">
      <c r="A222" s="12" t="s">
        <v>5</v>
      </c>
      <c r="B222" s="55">
        <v>0</v>
      </c>
      <c r="C222" s="55">
        <v>0</v>
      </c>
      <c r="D222" s="55">
        <v>0</v>
      </c>
      <c r="E222" s="55">
        <v>0</v>
      </c>
      <c r="F222" s="55">
        <v>0</v>
      </c>
      <c r="G222" s="55">
        <v>0</v>
      </c>
      <c r="H222" s="55">
        <v>0</v>
      </c>
      <c r="I222" s="55">
        <v>0</v>
      </c>
      <c r="J222" s="55">
        <v>0</v>
      </c>
      <c r="K222" s="55">
        <v>0</v>
      </c>
      <c r="L222" s="55">
        <v>0</v>
      </c>
      <c r="M222" s="55">
        <v>0</v>
      </c>
      <c r="N222" s="55">
        <v>0</v>
      </c>
      <c r="O222" s="55">
        <v>0</v>
      </c>
      <c r="P222" s="55">
        <v>0</v>
      </c>
      <c r="Q222" s="55">
        <v>0</v>
      </c>
      <c r="R222" s="55">
        <v>0</v>
      </c>
      <c r="S222" s="55">
        <v>0</v>
      </c>
      <c r="T222" s="55">
        <v>0</v>
      </c>
      <c r="U222" s="55">
        <v>0</v>
      </c>
      <c r="V222" s="55">
        <v>0</v>
      </c>
      <c r="W222" s="55">
        <v>0</v>
      </c>
      <c r="X222" s="55">
        <v>0</v>
      </c>
      <c r="Y222" s="55">
        <v>0</v>
      </c>
      <c r="Z222" s="55">
        <v>0</v>
      </c>
      <c r="AA222" s="55">
        <v>0</v>
      </c>
      <c r="AB222" s="55">
        <v>0</v>
      </c>
      <c r="AC222" s="55">
        <v>0</v>
      </c>
      <c r="AD222" s="55">
        <v>0</v>
      </c>
      <c r="AE222" s="55">
        <v>0</v>
      </c>
      <c r="AF222" s="55">
        <v>0</v>
      </c>
      <c r="AG222" s="55">
        <v>0</v>
      </c>
      <c r="AH222" s="55">
        <v>0</v>
      </c>
      <c r="AI222" s="55">
        <v>0</v>
      </c>
      <c r="AJ222" s="55">
        <v>0</v>
      </c>
      <c r="AK222" s="55">
        <v>0</v>
      </c>
      <c r="AL222" s="55">
        <v>0</v>
      </c>
      <c r="AM222" s="55">
        <v>0</v>
      </c>
      <c r="AN222" s="55">
        <v>0</v>
      </c>
      <c r="AO222" s="55">
        <v>0</v>
      </c>
      <c r="AP222" s="55">
        <v>0</v>
      </c>
      <c r="AQ222" s="55">
        <v>0</v>
      </c>
      <c r="AR222" s="55">
        <v>0</v>
      </c>
      <c r="AS222" s="55">
        <v>0</v>
      </c>
      <c r="AT222" s="55">
        <v>0</v>
      </c>
      <c r="AU222" s="55">
        <v>0</v>
      </c>
      <c r="AV222" s="55">
        <v>0</v>
      </c>
      <c r="AW222" s="55">
        <v>0</v>
      </c>
      <c r="AX222" s="55">
        <v>0</v>
      </c>
      <c r="AY222" s="55">
        <v>0</v>
      </c>
      <c r="AZ222" s="55">
        <v>0</v>
      </c>
      <c r="BA222" s="55">
        <v>0</v>
      </c>
      <c r="BB222" s="55">
        <v>0</v>
      </c>
      <c r="BC222" s="55">
        <v>0</v>
      </c>
      <c r="BD222" s="55">
        <v>0</v>
      </c>
      <c r="BE222" s="55">
        <v>0</v>
      </c>
      <c r="BF222" s="55">
        <v>0</v>
      </c>
      <c r="BG222" s="55">
        <v>0</v>
      </c>
      <c r="BH222" s="55">
        <v>0</v>
      </c>
      <c r="BI222" s="55">
        <v>0</v>
      </c>
    </row>
    <row r="223" spans="1:61" ht="15.75">
      <c r="A223" s="13" t="s">
        <v>156</v>
      </c>
      <c r="B223" s="43">
        <f>B221/1000*B222</f>
        <v>0</v>
      </c>
      <c r="C223" s="43">
        <f aca="true" t="shared" si="196" ref="C223:BH223">C221/1000*C222</f>
        <v>0</v>
      </c>
      <c r="D223" s="43">
        <f t="shared" si="196"/>
        <v>0</v>
      </c>
      <c r="E223" s="43">
        <f t="shared" si="196"/>
        <v>0</v>
      </c>
      <c r="F223" s="43">
        <f t="shared" si="196"/>
        <v>0</v>
      </c>
      <c r="G223" s="43">
        <f t="shared" si="196"/>
        <v>0</v>
      </c>
      <c r="H223" s="43">
        <f t="shared" si="196"/>
        <v>0</v>
      </c>
      <c r="I223" s="43">
        <f t="shared" si="196"/>
        <v>0</v>
      </c>
      <c r="J223" s="43">
        <f t="shared" si="196"/>
        <v>0</v>
      </c>
      <c r="K223" s="43">
        <f t="shared" si="196"/>
        <v>0</v>
      </c>
      <c r="L223" s="43">
        <f t="shared" si="196"/>
        <v>0</v>
      </c>
      <c r="M223" s="43">
        <f t="shared" si="196"/>
        <v>0</v>
      </c>
      <c r="N223" s="43">
        <f t="shared" si="196"/>
        <v>0</v>
      </c>
      <c r="O223" s="43">
        <f t="shared" si="196"/>
        <v>0</v>
      </c>
      <c r="P223" s="43">
        <f t="shared" si="196"/>
        <v>0</v>
      </c>
      <c r="Q223" s="43">
        <f t="shared" si="196"/>
        <v>0</v>
      </c>
      <c r="R223" s="43">
        <f t="shared" si="196"/>
        <v>0</v>
      </c>
      <c r="S223" s="43">
        <f t="shared" si="196"/>
        <v>0</v>
      </c>
      <c r="T223" s="43">
        <f t="shared" si="196"/>
        <v>0</v>
      </c>
      <c r="U223" s="43">
        <f t="shared" si="196"/>
        <v>0</v>
      </c>
      <c r="V223" s="43">
        <f t="shared" si="196"/>
        <v>0</v>
      </c>
      <c r="W223" s="43">
        <f t="shared" si="196"/>
        <v>0</v>
      </c>
      <c r="X223" s="43">
        <f t="shared" si="196"/>
        <v>0</v>
      </c>
      <c r="Y223" s="43">
        <f t="shared" si="196"/>
        <v>0</v>
      </c>
      <c r="Z223" s="43">
        <f t="shared" si="196"/>
        <v>0</v>
      </c>
      <c r="AA223" s="43">
        <f t="shared" si="196"/>
        <v>0</v>
      </c>
      <c r="AB223" s="43">
        <f t="shared" si="196"/>
        <v>0</v>
      </c>
      <c r="AC223" s="43">
        <f t="shared" si="196"/>
        <v>0</v>
      </c>
      <c r="AD223" s="43">
        <f t="shared" si="196"/>
        <v>0</v>
      </c>
      <c r="AE223" s="43">
        <f t="shared" si="196"/>
        <v>0</v>
      </c>
      <c r="AF223" s="43">
        <f t="shared" si="196"/>
        <v>0</v>
      </c>
      <c r="AG223" s="43">
        <f t="shared" si="196"/>
        <v>0</v>
      </c>
      <c r="AH223" s="43">
        <f t="shared" si="196"/>
        <v>0</v>
      </c>
      <c r="AI223" s="43">
        <f t="shared" si="196"/>
        <v>0</v>
      </c>
      <c r="AJ223" s="43">
        <f t="shared" si="196"/>
        <v>0</v>
      </c>
      <c r="AK223" s="43">
        <f t="shared" si="196"/>
        <v>0</v>
      </c>
      <c r="AL223" s="43">
        <f t="shared" si="196"/>
        <v>0</v>
      </c>
      <c r="AM223" s="43">
        <f t="shared" si="196"/>
        <v>0</v>
      </c>
      <c r="AN223" s="43">
        <f t="shared" si="196"/>
        <v>0</v>
      </c>
      <c r="AO223" s="43">
        <f t="shared" si="196"/>
        <v>0</v>
      </c>
      <c r="AP223" s="43">
        <f t="shared" si="196"/>
        <v>0</v>
      </c>
      <c r="AQ223" s="43">
        <f t="shared" si="196"/>
        <v>0</v>
      </c>
      <c r="AR223" s="43">
        <f t="shared" si="196"/>
        <v>0</v>
      </c>
      <c r="AS223" s="43">
        <f t="shared" si="196"/>
        <v>0</v>
      </c>
      <c r="AT223" s="43">
        <f t="shared" si="196"/>
        <v>0</v>
      </c>
      <c r="AU223" s="43">
        <f t="shared" si="196"/>
        <v>0</v>
      </c>
      <c r="AV223" s="43">
        <f t="shared" si="196"/>
        <v>0</v>
      </c>
      <c r="AW223" s="43">
        <f t="shared" si="196"/>
        <v>0</v>
      </c>
      <c r="AX223" s="43">
        <f t="shared" si="196"/>
        <v>0</v>
      </c>
      <c r="AY223" s="43">
        <f t="shared" si="196"/>
        <v>0</v>
      </c>
      <c r="AZ223" s="43">
        <f t="shared" si="196"/>
        <v>0</v>
      </c>
      <c r="BA223" s="43">
        <f t="shared" si="196"/>
        <v>0</v>
      </c>
      <c r="BB223" s="43">
        <f t="shared" si="196"/>
        <v>0</v>
      </c>
      <c r="BC223" s="43">
        <f t="shared" si="196"/>
        <v>0</v>
      </c>
      <c r="BD223" s="43">
        <f t="shared" si="196"/>
        <v>0</v>
      </c>
      <c r="BE223" s="43">
        <f t="shared" si="196"/>
        <v>0</v>
      </c>
      <c r="BF223" s="43">
        <f t="shared" si="196"/>
        <v>0</v>
      </c>
      <c r="BG223" s="43">
        <f t="shared" si="196"/>
        <v>0</v>
      </c>
      <c r="BH223" s="43">
        <f t="shared" si="196"/>
        <v>0</v>
      </c>
      <c r="BI223" s="43">
        <f>(BI221/1000)*BI222</f>
        <v>0</v>
      </c>
    </row>
    <row r="225" ht="15.75">
      <c r="A225" s="13" t="s">
        <v>157</v>
      </c>
    </row>
    <row r="226" spans="1:61" ht="15.75">
      <c r="A226" s="20" t="s">
        <v>137</v>
      </c>
      <c r="B226" s="11">
        <f>+B$40</f>
        <v>1472.5</v>
      </c>
      <c r="C226" s="11">
        <f aca="true" t="shared" si="197" ref="C226:BI226">+C$40</f>
        <v>1516.485426</v>
      </c>
      <c r="D226" s="11">
        <f t="shared" si="197"/>
        <v>1593.482077</v>
      </c>
      <c r="E226" s="11">
        <f t="shared" si="197"/>
        <v>1722.0620955</v>
      </c>
      <c r="F226" s="11">
        <f t="shared" si="197"/>
        <v>1839.0447149999998</v>
      </c>
      <c r="G226" s="11">
        <f t="shared" si="197"/>
        <v>1977.5441972499998</v>
      </c>
      <c r="H226" s="11">
        <f t="shared" si="197"/>
        <v>2144.2770359999995</v>
      </c>
      <c r="I226" s="11">
        <f t="shared" si="197"/>
        <v>2330.095254</v>
      </c>
      <c r="J226" s="11">
        <f t="shared" si="197"/>
        <v>2529.7958255</v>
      </c>
      <c r="K226" s="11">
        <f t="shared" si="197"/>
        <v>2802.77110925</v>
      </c>
      <c r="L226" s="11">
        <f t="shared" si="197"/>
        <v>3127.2678515</v>
      </c>
      <c r="M226" s="11">
        <f t="shared" si="197"/>
        <v>3414.7306975</v>
      </c>
      <c r="N226" s="11">
        <f t="shared" si="197"/>
        <v>3571.642549</v>
      </c>
      <c r="O226" s="11">
        <f t="shared" si="197"/>
        <v>3571.642549</v>
      </c>
      <c r="P226" s="11">
        <f t="shared" si="197"/>
        <v>3571.642549</v>
      </c>
      <c r="Q226" s="11">
        <f t="shared" si="197"/>
        <v>3571.642549</v>
      </c>
      <c r="R226" s="11">
        <f t="shared" si="197"/>
        <v>3571.642549</v>
      </c>
      <c r="S226" s="11">
        <f t="shared" si="197"/>
        <v>3571.642549</v>
      </c>
      <c r="T226" s="11">
        <f t="shared" si="197"/>
        <v>3571.642549</v>
      </c>
      <c r="U226" s="11">
        <f t="shared" si="197"/>
        <v>3571.642549</v>
      </c>
      <c r="V226" s="11">
        <f t="shared" si="197"/>
        <v>3571.642549</v>
      </c>
      <c r="W226" s="11">
        <f t="shared" si="197"/>
        <v>3571.642549</v>
      </c>
      <c r="X226" s="11">
        <f t="shared" si="197"/>
        <v>3571.642549</v>
      </c>
      <c r="Y226" s="11">
        <f t="shared" si="197"/>
        <v>3571.642549</v>
      </c>
      <c r="Z226" s="11">
        <f t="shared" si="197"/>
        <v>3571.642549</v>
      </c>
      <c r="AA226" s="11">
        <f t="shared" si="197"/>
        <v>3571.642549</v>
      </c>
      <c r="AB226" s="11">
        <f t="shared" si="197"/>
        <v>3571.642549</v>
      </c>
      <c r="AC226" s="11">
        <f t="shared" si="197"/>
        <v>3571.642549</v>
      </c>
      <c r="AD226" s="11">
        <f t="shared" si="197"/>
        <v>3571.642549</v>
      </c>
      <c r="AE226" s="11">
        <f t="shared" si="197"/>
        <v>3571.642549</v>
      </c>
      <c r="AF226" s="11">
        <f t="shared" si="197"/>
        <v>3571.642549</v>
      </c>
      <c r="AG226" s="11">
        <f t="shared" si="197"/>
        <v>3571.642549</v>
      </c>
      <c r="AH226" s="11">
        <f t="shared" si="197"/>
        <v>3571.642549</v>
      </c>
      <c r="AI226" s="11">
        <f t="shared" si="197"/>
        <v>3571.642549</v>
      </c>
      <c r="AJ226" s="11">
        <f t="shared" si="197"/>
        <v>3571.642549</v>
      </c>
      <c r="AK226" s="11">
        <f t="shared" si="197"/>
        <v>3571.642549</v>
      </c>
      <c r="AL226" s="11">
        <f t="shared" si="197"/>
        <v>3571.642549</v>
      </c>
      <c r="AM226" s="11">
        <f t="shared" si="197"/>
        <v>3571.642549</v>
      </c>
      <c r="AN226" s="11">
        <f t="shared" si="197"/>
        <v>3571.642549</v>
      </c>
      <c r="AO226" s="11">
        <f t="shared" si="197"/>
        <v>3571.642549</v>
      </c>
      <c r="AP226" s="11">
        <f t="shared" si="197"/>
        <v>3571.642549</v>
      </c>
      <c r="AQ226" s="11">
        <f t="shared" si="197"/>
        <v>3571.642549</v>
      </c>
      <c r="AR226" s="11">
        <f t="shared" si="197"/>
        <v>3571.642549</v>
      </c>
      <c r="AS226" s="11">
        <f t="shared" si="197"/>
        <v>3571.642549</v>
      </c>
      <c r="AT226" s="11">
        <f t="shared" si="197"/>
        <v>3571.642549</v>
      </c>
      <c r="AU226" s="11">
        <f t="shared" si="197"/>
        <v>3571.642549</v>
      </c>
      <c r="AV226" s="11">
        <f t="shared" si="197"/>
        <v>3571.642549</v>
      </c>
      <c r="AW226" s="11">
        <f t="shared" si="197"/>
        <v>3571.642549</v>
      </c>
      <c r="AX226" s="11">
        <f t="shared" si="197"/>
        <v>3571.642549</v>
      </c>
      <c r="AY226" s="11">
        <f t="shared" si="197"/>
        <v>3571.642549</v>
      </c>
      <c r="AZ226" s="11">
        <f t="shared" si="197"/>
        <v>3571.642549</v>
      </c>
      <c r="BA226" s="11">
        <f t="shared" si="197"/>
        <v>3571.642549</v>
      </c>
      <c r="BB226" s="11">
        <f t="shared" si="197"/>
        <v>3571.642549</v>
      </c>
      <c r="BC226" s="11">
        <f t="shared" si="197"/>
        <v>3571.642549</v>
      </c>
      <c r="BD226" s="11">
        <f t="shared" si="197"/>
        <v>3571.642549</v>
      </c>
      <c r="BE226" s="11">
        <f t="shared" si="197"/>
        <v>3571.642549</v>
      </c>
      <c r="BF226" s="11">
        <f t="shared" si="197"/>
        <v>3571.642549</v>
      </c>
      <c r="BG226" s="11">
        <f t="shared" si="197"/>
        <v>3571.642549</v>
      </c>
      <c r="BH226" s="11">
        <f t="shared" si="197"/>
        <v>3571.642549</v>
      </c>
      <c r="BI226" s="11">
        <f t="shared" si="197"/>
        <v>3571.642549</v>
      </c>
    </row>
    <row r="227" spans="1:61" ht="15.75">
      <c r="A227" s="12" t="s">
        <v>127</v>
      </c>
      <c r="B227" s="31">
        <f>+B181</f>
        <v>0</v>
      </c>
      <c r="C227" s="53">
        <f aca="true" t="shared" si="198" ref="C227:BI227">+C181</f>
        <v>0</v>
      </c>
      <c r="D227" s="53">
        <f t="shared" si="198"/>
        <v>0</v>
      </c>
      <c r="E227" s="53">
        <f t="shared" si="198"/>
        <v>1</v>
      </c>
      <c r="F227" s="53">
        <f t="shared" si="198"/>
        <v>1</v>
      </c>
      <c r="G227" s="53">
        <f t="shared" si="198"/>
        <v>3</v>
      </c>
      <c r="H227" s="53">
        <f t="shared" si="198"/>
        <v>4</v>
      </c>
      <c r="I227" s="53">
        <f t="shared" si="198"/>
        <v>5</v>
      </c>
      <c r="J227" s="53">
        <f t="shared" si="198"/>
        <v>5</v>
      </c>
      <c r="K227" s="53">
        <f t="shared" si="198"/>
        <v>4</v>
      </c>
      <c r="L227" s="53">
        <f t="shared" si="198"/>
        <v>6</v>
      </c>
      <c r="M227" s="53">
        <f t="shared" si="198"/>
        <v>4</v>
      </c>
      <c r="N227" s="53">
        <f t="shared" si="198"/>
        <v>0</v>
      </c>
      <c r="O227" s="53">
        <f t="shared" si="198"/>
        <v>0</v>
      </c>
      <c r="P227" s="53">
        <f t="shared" si="198"/>
        <v>0</v>
      </c>
      <c r="Q227" s="53">
        <f t="shared" si="198"/>
        <v>0</v>
      </c>
      <c r="R227" s="53">
        <f t="shared" si="198"/>
        <v>0</v>
      </c>
      <c r="S227" s="53">
        <f t="shared" si="198"/>
        <v>0</v>
      </c>
      <c r="T227" s="53">
        <f t="shared" si="198"/>
        <v>0</v>
      </c>
      <c r="U227" s="53">
        <f t="shared" si="198"/>
        <v>0</v>
      </c>
      <c r="V227" s="53">
        <f t="shared" si="198"/>
        <v>0</v>
      </c>
      <c r="W227" s="53">
        <f t="shared" si="198"/>
        <v>0</v>
      </c>
      <c r="X227" s="53">
        <f t="shared" si="198"/>
        <v>0</v>
      </c>
      <c r="Y227" s="53">
        <f t="shared" si="198"/>
        <v>0</v>
      </c>
      <c r="Z227" s="53">
        <f t="shared" si="198"/>
        <v>0</v>
      </c>
      <c r="AA227" s="53">
        <f t="shared" si="198"/>
        <v>0</v>
      </c>
      <c r="AB227" s="53">
        <f t="shared" si="198"/>
        <v>0</v>
      </c>
      <c r="AC227" s="53">
        <f t="shared" si="198"/>
        <v>0</v>
      </c>
      <c r="AD227" s="53">
        <f t="shared" si="198"/>
        <v>0</v>
      </c>
      <c r="AE227" s="53">
        <f t="shared" si="198"/>
        <v>0</v>
      </c>
      <c r="AF227" s="53">
        <f t="shared" si="198"/>
        <v>0</v>
      </c>
      <c r="AG227" s="53">
        <f t="shared" si="198"/>
        <v>0</v>
      </c>
      <c r="AH227" s="53">
        <f t="shared" si="198"/>
        <v>0</v>
      </c>
      <c r="AI227" s="53">
        <f t="shared" si="198"/>
        <v>0</v>
      </c>
      <c r="AJ227" s="53">
        <f t="shared" si="198"/>
        <v>0</v>
      </c>
      <c r="AK227" s="53">
        <f t="shared" si="198"/>
        <v>0</v>
      </c>
      <c r="AL227" s="53">
        <f t="shared" si="198"/>
        <v>0</v>
      </c>
      <c r="AM227" s="53">
        <f t="shared" si="198"/>
        <v>0</v>
      </c>
      <c r="AN227" s="53">
        <f t="shared" si="198"/>
        <v>0</v>
      </c>
      <c r="AO227" s="53">
        <f t="shared" si="198"/>
        <v>0</v>
      </c>
      <c r="AP227" s="53">
        <f t="shared" si="198"/>
        <v>0</v>
      </c>
      <c r="AQ227" s="53">
        <f t="shared" si="198"/>
        <v>0</v>
      </c>
      <c r="AR227" s="53">
        <f t="shared" si="198"/>
        <v>0</v>
      </c>
      <c r="AS227" s="53">
        <f t="shared" si="198"/>
        <v>0</v>
      </c>
      <c r="AT227" s="53">
        <f t="shared" si="198"/>
        <v>0</v>
      </c>
      <c r="AU227" s="53">
        <f t="shared" si="198"/>
        <v>0</v>
      </c>
      <c r="AV227" s="53">
        <f t="shared" si="198"/>
        <v>0</v>
      </c>
      <c r="AW227" s="53">
        <f t="shared" si="198"/>
        <v>0</v>
      </c>
      <c r="AX227" s="53">
        <f t="shared" si="198"/>
        <v>0</v>
      </c>
      <c r="AY227" s="53">
        <f t="shared" si="198"/>
        <v>0</v>
      </c>
      <c r="AZ227" s="53">
        <f t="shared" si="198"/>
        <v>0</v>
      </c>
      <c r="BA227" s="53">
        <f t="shared" si="198"/>
        <v>0</v>
      </c>
      <c r="BB227" s="53">
        <f t="shared" si="198"/>
        <v>0</v>
      </c>
      <c r="BC227" s="53">
        <f t="shared" si="198"/>
        <v>0</v>
      </c>
      <c r="BD227" s="53">
        <f t="shared" si="198"/>
        <v>0</v>
      </c>
      <c r="BE227" s="53">
        <f t="shared" si="198"/>
        <v>0</v>
      </c>
      <c r="BF227" s="53">
        <f t="shared" si="198"/>
        <v>0</v>
      </c>
      <c r="BG227" s="53">
        <f t="shared" si="198"/>
        <v>0</v>
      </c>
      <c r="BH227" s="53">
        <f t="shared" si="198"/>
        <v>0</v>
      </c>
      <c r="BI227" s="53">
        <f t="shared" si="198"/>
        <v>0</v>
      </c>
    </row>
    <row r="228" spans="1:61" ht="15.75">
      <c r="A228" s="12" t="s">
        <v>158</v>
      </c>
      <c r="B228" s="11">
        <f aca="true" t="shared" si="199" ref="B228:M228">+B226*B227</f>
        <v>0</v>
      </c>
      <c r="C228" s="11">
        <f t="shared" si="199"/>
        <v>0</v>
      </c>
      <c r="D228" s="11">
        <f t="shared" si="199"/>
        <v>0</v>
      </c>
      <c r="E228" s="11">
        <f t="shared" si="199"/>
        <v>1722.0620955</v>
      </c>
      <c r="F228" s="11">
        <f t="shared" si="199"/>
        <v>1839.0447149999998</v>
      </c>
      <c r="G228" s="11">
        <f t="shared" si="199"/>
        <v>5932.63259175</v>
      </c>
      <c r="H228" s="11">
        <f t="shared" si="199"/>
        <v>8577.108143999998</v>
      </c>
      <c r="I228" s="11">
        <f t="shared" si="199"/>
        <v>11650.47627</v>
      </c>
      <c r="J228" s="11">
        <f t="shared" si="199"/>
        <v>12648.979127499999</v>
      </c>
      <c r="K228" s="11">
        <f t="shared" si="199"/>
        <v>11211.084437</v>
      </c>
      <c r="L228" s="11">
        <f t="shared" si="199"/>
        <v>18763.607108999997</v>
      </c>
      <c r="M228" s="11">
        <f t="shared" si="199"/>
        <v>13658.92279</v>
      </c>
      <c r="N228" s="11">
        <f aca="true" t="shared" si="200" ref="N228:Y228">+N226*N227</f>
        <v>0</v>
      </c>
      <c r="O228" s="11">
        <f t="shared" si="200"/>
        <v>0</v>
      </c>
      <c r="P228" s="11">
        <f t="shared" si="200"/>
        <v>0</v>
      </c>
      <c r="Q228" s="11">
        <f t="shared" si="200"/>
        <v>0</v>
      </c>
      <c r="R228" s="11">
        <f t="shared" si="200"/>
        <v>0</v>
      </c>
      <c r="S228" s="11">
        <f t="shared" si="200"/>
        <v>0</v>
      </c>
      <c r="T228" s="11">
        <f t="shared" si="200"/>
        <v>0</v>
      </c>
      <c r="U228" s="11">
        <f t="shared" si="200"/>
        <v>0</v>
      </c>
      <c r="V228" s="11">
        <f t="shared" si="200"/>
        <v>0</v>
      </c>
      <c r="W228" s="11">
        <f t="shared" si="200"/>
        <v>0</v>
      </c>
      <c r="X228" s="11">
        <f t="shared" si="200"/>
        <v>0</v>
      </c>
      <c r="Y228" s="11">
        <f t="shared" si="200"/>
        <v>0</v>
      </c>
      <c r="Z228" s="11">
        <f aca="true" t="shared" si="201" ref="Z228:AK228">+Z226*Z227</f>
        <v>0</v>
      </c>
      <c r="AA228" s="11">
        <f t="shared" si="201"/>
        <v>0</v>
      </c>
      <c r="AB228" s="11">
        <f t="shared" si="201"/>
        <v>0</v>
      </c>
      <c r="AC228" s="11">
        <f t="shared" si="201"/>
        <v>0</v>
      </c>
      <c r="AD228" s="11">
        <f t="shared" si="201"/>
        <v>0</v>
      </c>
      <c r="AE228" s="11">
        <f t="shared" si="201"/>
        <v>0</v>
      </c>
      <c r="AF228" s="11">
        <f t="shared" si="201"/>
        <v>0</v>
      </c>
      <c r="AG228" s="11">
        <f t="shared" si="201"/>
        <v>0</v>
      </c>
      <c r="AH228" s="11">
        <f t="shared" si="201"/>
        <v>0</v>
      </c>
      <c r="AI228" s="11">
        <f t="shared" si="201"/>
        <v>0</v>
      </c>
      <c r="AJ228" s="11">
        <f t="shared" si="201"/>
        <v>0</v>
      </c>
      <c r="AK228" s="11">
        <f t="shared" si="201"/>
        <v>0</v>
      </c>
      <c r="AL228" s="11">
        <f aca="true" t="shared" si="202" ref="AL228:BI228">+AL226*AL227</f>
        <v>0</v>
      </c>
      <c r="AM228" s="11">
        <f t="shared" si="202"/>
        <v>0</v>
      </c>
      <c r="AN228" s="11">
        <f t="shared" si="202"/>
        <v>0</v>
      </c>
      <c r="AO228" s="11">
        <f t="shared" si="202"/>
        <v>0</v>
      </c>
      <c r="AP228" s="11">
        <f t="shared" si="202"/>
        <v>0</v>
      </c>
      <c r="AQ228" s="11">
        <f t="shared" si="202"/>
        <v>0</v>
      </c>
      <c r="AR228" s="11">
        <f t="shared" si="202"/>
        <v>0</v>
      </c>
      <c r="AS228" s="11">
        <f t="shared" si="202"/>
        <v>0</v>
      </c>
      <c r="AT228" s="11">
        <f t="shared" si="202"/>
        <v>0</v>
      </c>
      <c r="AU228" s="11">
        <f t="shared" si="202"/>
        <v>0</v>
      </c>
      <c r="AV228" s="11">
        <f t="shared" si="202"/>
        <v>0</v>
      </c>
      <c r="AW228" s="11">
        <f t="shared" si="202"/>
        <v>0</v>
      </c>
      <c r="AX228" s="11">
        <f t="shared" si="202"/>
        <v>0</v>
      </c>
      <c r="AY228" s="11">
        <f t="shared" si="202"/>
        <v>0</v>
      </c>
      <c r="AZ228" s="11">
        <f t="shared" si="202"/>
        <v>0</v>
      </c>
      <c r="BA228" s="11">
        <f t="shared" si="202"/>
        <v>0</v>
      </c>
      <c r="BB228" s="11">
        <f t="shared" si="202"/>
        <v>0</v>
      </c>
      <c r="BC228" s="11">
        <f t="shared" si="202"/>
        <v>0</v>
      </c>
      <c r="BD228" s="11">
        <f t="shared" si="202"/>
        <v>0</v>
      </c>
      <c r="BE228" s="11">
        <f t="shared" si="202"/>
        <v>0</v>
      </c>
      <c r="BF228" s="11">
        <f t="shared" si="202"/>
        <v>0</v>
      </c>
      <c r="BG228" s="11">
        <f t="shared" si="202"/>
        <v>0</v>
      </c>
      <c r="BH228" s="11">
        <f t="shared" si="202"/>
        <v>0</v>
      </c>
      <c r="BI228" s="11">
        <f t="shared" si="202"/>
        <v>0</v>
      </c>
    </row>
    <row r="229" spans="1:61" ht="15.75">
      <c r="A229" s="12" t="s">
        <v>5</v>
      </c>
      <c r="B229" s="55">
        <v>0</v>
      </c>
      <c r="C229" s="55">
        <v>0</v>
      </c>
      <c r="D229" s="55">
        <v>0</v>
      </c>
      <c r="E229" s="55">
        <v>0</v>
      </c>
      <c r="F229" s="55">
        <v>0</v>
      </c>
      <c r="G229" s="55">
        <v>0</v>
      </c>
      <c r="H229" s="55">
        <v>0</v>
      </c>
      <c r="I229" s="55">
        <v>0</v>
      </c>
      <c r="J229" s="55">
        <v>0</v>
      </c>
      <c r="K229" s="55">
        <v>0</v>
      </c>
      <c r="L229" s="55">
        <v>0</v>
      </c>
      <c r="M229" s="55">
        <v>0</v>
      </c>
      <c r="N229" s="55">
        <v>0</v>
      </c>
      <c r="O229" s="55">
        <v>0</v>
      </c>
      <c r="P229" s="55">
        <v>0</v>
      </c>
      <c r="Q229" s="55">
        <v>0</v>
      </c>
      <c r="R229" s="55">
        <v>0</v>
      </c>
      <c r="S229" s="55">
        <v>0</v>
      </c>
      <c r="T229" s="55">
        <v>0</v>
      </c>
      <c r="U229" s="55">
        <v>0</v>
      </c>
      <c r="V229" s="55">
        <v>0</v>
      </c>
      <c r="W229" s="55">
        <v>0</v>
      </c>
      <c r="X229" s="55">
        <v>0</v>
      </c>
      <c r="Y229" s="55">
        <v>0</v>
      </c>
      <c r="Z229" s="55">
        <v>0</v>
      </c>
      <c r="AA229" s="55">
        <v>0</v>
      </c>
      <c r="AB229" s="55">
        <v>0</v>
      </c>
      <c r="AC229" s="55">
        <v>0</v>
      </c>
      <c r="AD229" s="55">
        <v>0</v>
      </c>
      <c r="AE229" s="55">
        <v>0</v>
      </c>
      <c r="AF229" s="55">
        <v>0</v>
      </c>
      <c r="AG229" s="55">
        <v>0</v>
      </c>
      <c r="AH229" s="55">
        <v>0</v>
      </c>
      <c r="AI229" s="55">
        <v>0</v>
      </c>
      <c r="AJ229" s="55">
        <v>0</v>
      </c>
      <c r="AK229" s="55">
        <v>0</v>
      </c>
      <c r="AL229" s="55">
        <v>0</v>
      </c>
      <c r="AM229" s="55">
        <v>0</v>
      </c>
      <c r="AN229" s="55">
        <v>0</v>
      </c>
      <c r="AO229" s="55">
        <v>0</v>
      </c>
      <c r="AP229" s="55">
        <v>0</v>
      </c>
      <c r="AQ229" s="55">
        <v>0</v>
      </c>
      <c r="AR229" s="55">
        <v>0</v>
      </c>
      <c r="AS229" s="55">
        <v>0</v>
      </c>
      <c r="AT229" s="55">
        <v>0</v>
      </c>
      <c r="AU229" s="55">
        <v>0</v>
      </c>
      <c r="AV229" s="55">
        <v>0</v>
      </c>
      <c r="AW229" s="55">
        <v>0</v>
      </c>
      <c r="AX229" s="55">
        <v>0</v>
      </c>
      <c r="AY229" s="55">
        <v>0</v>
      </c>
      <c r="AZ229" s="55">
        <v>0</v>
      </c>
      <c r="BA229" s="55">
        <v>0</v>
      </c>
      <c r="BB229" s="55">
        <v>0</v>
      </c>
      <c r="BC229" s="55">
        <v>0</v>
      </c>
      <c r="BD229" s="55">
        <v>0</v>
      </c>
      <c r="BE229" s="55">
        <v>0</v>
      </c>
      <c r="BF229" s="55">
        <v>0</v>
      </c>
      <c r="BG229" s="55">
        <v>0</v>
      </c>
      <c r="BH229" s="55">
        <v>0</v>
      </c>
      <c r="BI229" s="55">
        <v>0</v>
      </c>
    </row>
    <row r="230" spans="1:61" ht="15.75">
      <c r="A230" s="13" t="s">
        <v>159</v>
      </c>
      <c r="B230" s="43">
        <f>B228*B229</f>
        <v>0</v>
      </c>
      <c r="C230" s="43">
        <f aca="true" t="shared" si="203" ref="C230:AK230">C228*C229</f>
        <v>0</v>
      </c>
      <c r="D230" s="43">
        <f t="shared" si="203"/>
        <v>0</v>
      </c>
      <c r="E230" s="43">
        <f t="shared" si="203"/>
        <v>0</v>
      </c>
      <c r="F230" s="43">
        <f t="shared" si="203"/>
        <v>0</v>
      </c>
      <c r="G230" s="43">
        <f t="shared" si="203"/>
        <v>0</v>
      </c>
      <c r="H230" s="43">
        <f t="shared" si="203"/>
        <v>0</v>
      </c>
      <c r="I230" s="43">
        <f t="shared" si="203"/>
        <v>0</v>
      </c>
      <c r="J230" s="43">
        <f t="shared" si="203"/>
        <v>0</v>
      </c>
      <c r="K230" s="43">
        <f t="shared" si="203"/>
        <v>0</v>
      </c>
      <c r="L230" s="43">
        <f t="shared" si="203"/>
        <v>0</v>
      </c>
      <c r="M230" s="43">
        <f t="shared" si="203"/>
        <v>0</v>
      </c>
      <c r="N230" s="43">
        <f t="shared" si="203"/>
        <v>0</v>
      </c>
      <c r="O230" s="43">
        <f t="shared" si="203"/>
        <v>0</v>
      </c>
      <c r="P230" s="43">
        <f t="shared" si="203"/>
        <v>0</v>
      </c>
      <c r="Q230" s="43">
        <f t="shared" si="203"/>
        <v>0</v>
      </c>
      <c r="R230" s="43">
        <f t="shared" si="203"/>
        <v>0</v>
      </c>
      <c r="S230" s="43">
        <f t="shared" si="203"/>
        <v>0</v>
      </c>
      <c r="T230" s="43">
        <f t="shared" si="203"/>
        <v>0</v>
      </c>
      <c r="U230" s="43">
        <f t="shared" si="203"/>
        <v>0</v>
      </c>
      <c r="V230" s="43">
        <f t="shared" si="203"/>
        <v>0</v>
      </c>
      <c r="W230" s="43">
        <f t="shared" si="203"/>
        <v>0</v>
      </c>
      <c r="X230" s="43">
        <f t="shared" si="203"/>
        <v>0</v>
      </c>
      <c r="Y230" s="43">
        <f t="shared" si="203"/>
        <v>0</v>
      </c>
      <c r="Z230" s="43">
        <f t="shared" si="203"/>
        <v>0</v>
      </c>
      <c r="AA230" s="43">
        <f t="shared" si="203"/>
        <v>0</v>
      </c>
      <c r="AB230" s="43">
        <f t="shared" si="203"/>
        <v>0</v>
      </c>
      <c r="AC230" s="43">
        <f t="shared" si="203"/>
        <v>0</v>
      </c>
      <c r="AD230" s="43">
        <f t="shared" si="203"/>
        <v>0</v>
      </c>
      <c r="AE230" s="43">
        <f t="shared" si="203"/>
        <v>0</v>
      </c>
      <c r="AF230" s="43">
        <f t="shared" si="203"/>
        <v>0</v>
      </c>
      <c r="AG230" s="43">
        <f t="shared" si="203"/>
        <v>0</v>
      </c>
      <c r="AH230" s="43">
        <f t="shared" si="203"/>
        <v>0</v>
      </c>
      <c r="AI230" s="43">
        <f t="shared" si="203"/>
        <v>0</v>
      </c>
      <c r="AJ230" s="43">
        <f t="shared" si="203"/>
        <v>0</v>
      </c>
      <c r="AK230" s="43">
        <f t="shared" si="203"/>
        <v>0</v>
      </c>
      <c r="AL230" s="43">
        <f aca="true" t="shared" si="204" ref="AL230:BI230">AL228*AL229</f>
        <v>0</v>
      </c>
      <c r="AM230" s="43">
        <f t="shared" si="204"/>
        <v>0</v>
      </c>
      <c r="AN230" s="43">
        <f t="shared" si="204"/>
        <v>0</v>
      </c>
      <c r="AO230" s="43">
        <f t="shared" si="204"/>
        <v>0</v>
      </c>
      <c r="AP230" s="43">
        <f t="shared" si="204"/>
        <v>0</v>
      </c>
      <c r="AQ230" s="43">
        <f t="shared" si="204"/>
        <v>0</v>
      </c>
      <c r="AR230" s="43">
        <f t="shared" si="204"/>
        <v>0</v>
      </c>
      <c r="AS230" s="43">
        <f t="shared" si="204"/>
        <v>0</v>
      </c>
      <c r="AT230" s="43">
        <f t="shared" si="204"/>
        <v>0</v>
      </c>
      <c r="AU230" s="43">
        <f t="shared" si="204"/>
        <v>0</v>
      </c>
      <c r="AV230" s="43">
        <f t="shared" si="204"/>
        <v>0</v>
      </c>
      <c r="AW230" s="43">
        <f t="shared" si="204"/>
        <v>0</v>
      </c>
      <c r="AX230" s="43">
        <f t="shared" si="204"/>
        <v>0</v>
      </c>
      <c r="AY230" s="43">
        <f t="shared" si="204"/>
        <v>0</v>
      </c>
      <c r="AZ230" s="43">
        <f t="shared" si="204"/>
        <v>0</v>
      </c>
      <c r="BA230" s="43">
        <f t="shared" si="204"/>
        <v>0</v>
      </c>
      <c r="BB230" s="43">
        <f t="shared" si="204"/>
        <v>0</v>
      </c>
      <c r="BC230" s="43">
        <f t="shared" si="204"/>
        <v>0</v>
      </c>
      <c r="BD230" s="43">
        <f t="shared" si="204"/>
        <v>0</v>
      </c>
      <c r="BE230" s="43">
        <f t="shared" si="204"/>
        <v>0</v>
      </c>
      <c r="BF230" s="43">
        <f t="shared" si="204"/>
        <v>0</v>
      </c>
      <c r="BG230" s="43">
        <f t="shared" si="204"/>
        <v>0</v>
      </c>
      <c r="BH230" s="43">
        <f t="shared" si="204"/>
        <v>0</v>
      </c>
      <c r="BI230" s="43">
        <f t="shared" si="204"/>
        <v>0</v>
      </c>
    </row>
    <row r="232" spans="1:61" ht="15.75">
      <c r="A232" s="13" t="s">
        <v>160</v>
      </c>
      <c r="B232" s="48">
        <f aca="true" t="shared" si="205" ref="B232:AK232">+B214+B223+B230</f>
        <v>0</v>
      </c>
      <c r="C232" s="48">
        <f t="shared" si="205"/>
        <v>0</v>
      </c>
      <c r="D232" s="48">
        <f t="shared" si="205"/>
        <v>0</v>
      </c>
      <c r="E232" s="48">
        <f t="shared" si="205"/>
        <v>0</v>
      </c>
      <c r="F232" s="48">
        <f t="shared" si="205"/>
        <v>0</v>
      </c>
      <c r="G232" s="48">
        <f t="shared" si="205"/>
        <v>0</v>
      </c>
      <c r="H232" s="48">
        <f t="shared" si="205"/>
        <v>0</v>
      </c>
      <c r="I232" s="48">
        <f t="shared" si="205"/>
        <v>0</v>
      </c>
      <c r="J232" s="48">
        <f t="shared" si="205"/>
        <v>0</v>
      </c>
      <c r="K232" s="48">
        <f t="shared" si="205"/>
        <v>0</v>
      </c>
      <c r="L232" s="48">
        <f t="shared" si="205"/>
        <v>0</v>
      </c>
      <c r="M232" s="48">
        <f t="shared" si="205"/>
        <v>0</v>
      </c>
      <c r="N232" s="48">
        <f t="shared" si="205"/>
        <v>0</v>
      </c>
      <c r="O232" s="48">
        <f t="shared" si="205"/>
        <v>0</v>
      </c>
      <c r="P232" s="48">
        <f t="shared" si="205"/>
        <v>0</v>
      </c>
      <c r="Q232" s="48">
        <f t="shared" si="205"/>
        <v>0</v>
      </c>
      <c r="R232" s="48">
        <f t="shared" si="205"/>
        <v>0</v>
      </c>
      <c r="S232" s="48">
        <f t="shared" si="205"/>
        <v>0</v>
      </c>
      <c r="T232" s="48">
        <f t="shared" si="205"/>
        <v>0</v>
      </c>
      <c r="U232" s="48">
        <f t="shared" si="205"/>
        <v>0</v>
      </c>
      <c r="V232" s="48">
        <f t="shared" si="205"/>
        <v>0</v>
      </c>
      <c r="W232" s="48">
        <f t="shared" si="205"/>
        <v>0</v>
      </c>
      <c r="X232" s="48">
        <f t="shared" si="205"/>
        <v>0</v>
      </c>
      <c r="Y232" s="48">
        <f t="shared" si="205"/>
        <v>0</v>
      </c>
      <c r="Z232" s="48">
        <f t="shared" si="205"/>
        <v>0</v>
      </c>
      <c r="AA232" s="48">
        <f t="shared" si="205"/>
        <v>0</v>
      </c>
      <c r="AB232" s="48">
        <f t="shared" si="205"/>
        <v>0</v>
      </c>
      <c r="AC232" s="48">
        <f t="shared" si="205"/>
        <v>0</v>
      </c>
      <c r="AD232" s="48">
        <f t="shared" si="205"/>
        <v>0</v>
      </c>
      <c r="AE232" s="48">
        <f t="shared" si="205"/>
        <v>0</v>
      </c>
      <c r="AF232" s="48">
        <f t="shared" si="205"/>
        <v>0</v>
      </c>
      <c r="AG232" s="48">
        <f t="shared" si="205"/>
        <v>0</v>
      </c>
      <c r="AH232" s="48">
        <f t="shared" si="205"/>
        <v>0</v>
      </c>
      <c r="AI232" s="48">
        <f t="shared" si="205"/>
        <v>0</v>
      </c>
      <c r="AJ232" s="48">
        <f t="shared" si="205"/>
        <v>0</v>
      </c>
      <c r="AK232" s="48">
        <f t="shared" si="205"/>
        <v>0</v>
      </c>
      <c r="AL232" s="48">
        <f aca="true" t="shared" si="206" ref="AL232:BI232">+AL214+AL223+AL230</f>
        <v>0</v>
      </c>
      <c r="AM232" s="48">
        <f t="shared" si="206"/>
        <v>0</v>
      </c>
      <c r="AN232" s="48">
        <f t="shared" si="206"/>
        <v>0</v>
      </c>
      <c r="AO232" s="48">
        <f t="shared" si="206"/>
        <v>0</v>
      </c>
      <c r="AP232" s="48">
        <f t="shared" si="206"/>
        <v>0</v>
      </c>
      <c r="AQ232" s="48">
        <f t="shared" si="206"/>
        <v>0</v>
      </c>
      <c r="AR232" s="48">
        <f t="shared" si="206"/>
        <v>0</v>
      </c>
      <c r="AS232" s="48">
        <f t="shared" si="206"/>
        <v>0</v>
      </c>
      <c r="AT232" s="48">
        <f t="shared" si="206"/>
        <v>0</v>
      </c>
      <c r="AU232" s="48">
        <f t="shared" si="206"/>
        <v>0</v>
      </c>
      <c r="AV232" s="48">
        <f t="shared" si="206"/>
        <v>0</v>
      </c>
      <c r="AW232" s="48">
        <f t="shared" si="206"/>
        <v>0</v>
      </c>
      <c r="AX232" s="48">
        <f t="shared" si="206"/>
        <v>0</v>
      </c>
      <c r="AY232" s="48">
        <f t="shared" si="206"/>
        <v>0</v>
      </c>
      <c r="AZ232" s="48">
        <f t="shared" si="206"/>
        <v>0</v>
      </c>
      <c r="BA232" s="48">
        <f t="shared" si="206"/>
        <v>0</v>
      </c>
      <c r="BB232" s="48">
        <f t="shared" si="206"/>
        <v>0</v>
      </c>
      <c r="BC232" s="48">
        <f t="shared" si="206"/>
        <v>0</v>
      </c>
      <c r="BD232" s="48">
        <f t="shared" si="206"/>
        <v>0</v>
      </c>
      <c r="BE232" s="48">
        <f t="shared" si="206"/>
        <v>0</v>
      </c>
      <c r="BF232" s="48">
        <f t="shared" si="206"/>
        <v>0</v>
      </c>
      <c r="BG232" s="48">
        <f t="shared" si="206"/>
        <v>0</v>
      </c>
      <c r="BH232" s="48">
        <f t="shared" si="206"/>
        <v>0</v>
      </c>
      <c r="BI232" s="48">
        <f t="shared" si="206"/>
        <v>0</v>
      </c>
    </row>
    <row r="233" spans="1:61" s="13" customFormat="1" ht="15.75">
      <c r="A233" s="44" t="s">
        <v>116</v>
      </c>
      <c r="B233" s="50">
        <f>IF(B$40,B232/B$40,0)</f>
        <v>0</v>
      </c>
      <c r="C233" s="50">
        <f aca="true" t="shared" si="207" ref="C233:M233">IF(C$40,C232/C$40,0)</f>
        <v>0</v>
      </c>
      <c r="D233" s="50">
        <f t="shared" si="207"/>
        <v>0</v>
      </c>
      <c r="E233" s="50">
        <f t="shared" si="207"/>
        <v>0</v>
      </c>
      <c r="F233" s="50">
        <f t="shared" si="207"/>
        <v>0</v>
      </c>
      <c r="G233" s="50">
        <f t="shared" si="207"/>
        <v>0</v>
      </c>
      <c r="H233" s="50">
        <f t="shared" si="207"/>
        <v>0</v>
      </c>
      <c r="I233" s="50">
        <f t="shared" si="207"/>
        <v>0</v>
      </c>
      <c r="J233" s="50">
        <f t="shared" si="207"/>
        <v>0</v>
      </c>
      <c r="K233" s="50">
        <f t="shared" si="207"/>
        <v>0</v>
      </c>
      <c r="L233" s="50">
        <f t="shared" si="207"/>
        <v>0</v>
      </c>
      <c r="M233" s="50">
        <f t="shared" si="207"/>
        <v>0</v>
      </c>
      <c r="N233" s="50">
        <f aca="true" t="shared" si="208" ref="N233:Y233">IF(N$40,N232/N$40,0)</f>
        <v>0</v>
      </c>
      <c r="O233" s="50">
        <f t="shared" si="208"/>
        <v>0</v>
      </c>
      <c r="P233" s="50">
        <f t="shared" si="208"/>
        <v>0</v>
      </c>
      <c r="Q233" s="50">
        <f t="shared" si="208"/>
        <v>0</v>
      </c>
      <c r="R233" s="50">
        <f t="shared" si="208"/>
        <v>0</v>
      </c>
      <c r="S233" s="50">
        <f t="shared" si="208"/>
        <v>0</v>
      </c>
      <c r="T233" s="50">
        <f t="shared" si="208"/>
        <v>0</v>
      </c>
      <c r="U233" s="50">
        <f t="shared" si="208"/>
        <v>0</v>
      </c>
      <c r="V233" s="50">
        <f t="shared" si="208"/>
        <v>0</v>
      </c>
      <c r="W233" s="50">
        <f t="shared" si="208"/>
        <v>0</v>
      </c>
      <c r="X233" s="50">
        <f t="shared" si="208"/>
        <v>0</v>
      </c>
      <c r="Y233" s="50">
        <f t="shared" si="208"/>
        <v>0</v>
      </c>
      <c r="Z233" s="50">
        <f aca="true" t="shared" si="209" ref="Z233:AK233">IF(Z$40,Z232/Z$40,0)</f>
        <v>0</v>
      </c>
      <c r="AA233" s="50">
        <f t="shared" si="209"/>
        <v>0</v>
      </c>
      <c r="AB233" s="50">
        <f t="shared" si="209"/>
        <v>0</v>
      </c>
      <c r="AC233" s="50">
        <f t="shared" si="209"/>
        <v>0</v>
      </c>
      <c r="AD233" s="50">
        <f t="shared" si="209"/>
        <v>0</v>
      </c>
      <c r="AE233" s="50">
        <f t="shared" si="209"/>
        <v>0</v>
      </c>
      <c r="AF233" s="50">
        <f t="shared" si="209"/>
        <v>0</v>
      </c>
      <c r="AG233" s="50">
        <f t="shared" si="209"/>
        <v>0</v>
      </c>
      <c r="AH233" s="50">
        <f t="shared" si="209"/>
        <v>0</v>
      </c>
      <c r="AI233" s="50">
        <f t="shared" si="209"/>
        <v>0</v>
      </c>
      <c r="AJ233" s="50">
        <f t="shared" si="209"/>
        <v>0</v>
      </c>
      <c r="AK233" s="50">
        <f t="shared" si="209"/>
        <v>0</v>
      </c>
      <c r="AL233" s="50">
        <f aca="true" t="shared" si="210" ref="AL233:BI233">IF(AL$40,AL232/AL$40,0)</f>
        <v>0</v>
      </c>
      <c r="AM233" s="50">
        <f t="shared" si="210"/>
        <v>0</v>
      </c>
      <c r="AN233" s="50">
        <f t="shared" si="210"/>
        <v>0</v>
      </c>
      <c r="AO233" s="50">
        <f t="shared" si="210"/>
        <v>0</v>
      </c>
      <c r="AP233" s="50">
        <f t="shared" si="210"/>
        <v>0</v>
      </c>
      <c r="AQ233" s="50">
        <f t="shared" si="210"/>
        <v>0</v>
      </c>
      <c r="AR233" s="50">
        <f t="shared" si="210"/>
        <v>0</v>
      </c>
      <c r="AS233" s="50">
        <f t="shared" si="210"/>
        <v>0</v>
      </c>
      <c r="AT233" s="50">
        <f t="shared" si="210"/>
        <v>0</v>
      </c>
      <c r="AU233" s="50">
        <f t="shared" si="210"/>
        <v>0</v>
      </c>
      <c r="AV233" s="50">
        <f t="shared" si="210"/>
        <v>0</v>
      </c>
      <c r="AW233" s="50">
        <f t="shared" si="210"/>
        <v>0</v>
      </c>
      <c r="AX233" s="50">
        <f t="shared" si="210"/>
        <v>0</v>
      </c>
      <c r="AY233" s="50">
        <f t="shared" si="210"/>
        <v>0</v>
      </c>
      <c r="AZ233" s="50">
        <f t="shared" si="210"/>
        <v>0</v>
      </c>
      <c r="BA233" s="50">
        <f t="shared" si="210"/>
        <v>0</v>
      </c>
      <c r="BB233" s="50">
        <f t="shared" si="210"/>
        <v>0</v>
      </c>
      <c r="BC233" s="50">
        <f t="shared" si="210"/>
        <v>0</v>
      </c>
      <c r="BD233" s="50">
        <f t="shared" si="210"/>
        <v>0</v>
      </c>
      <c r="BE233" s="50">
        <f t="shared" si="210"/>
        <v>0</v>
      </c>
      <c r="BF233" s="50">
        <f t="shared" si="210"/>
        <v>0</v>
      </c>
      <c r="BG233" s="50">
        <f t="shared" si="210"/>
        <v>0</v>
      </c>
      <c r="BH233" s="50">
        <f t="shared" si="210"/>
        <v>0</v>
      </c>
      <c r="BI233" s="50">
        <f t="shared" si="210"/>
        <v>0</v>
      </c>
    </row>
    <row r="234" spans="2:61" s="13" customFormat="1" ht="15.75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</row>
    <row r="235" spans="1:61" s="13" customFormat="1" ht="15.75">
      <c r="A235" s="13" t="s">
        <v>55</v>
      </c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</row>
    <row r="236" spans="1:78" s="34" customFormat="1" ht="15.75">
      <c r="A236" s="12" t="s">
        <v>16</v>
      </c>
      <c r="B236" s="37">
        <v>9600</v>
      </c>
      <c r="C236" s="37">
        <v>4800</v>
      </c>
      <c r="D236" s="37">
        <v>0</v>
      </c>
      <c r="E236" s="37">
        <v>0</v>
      </c>
      <c r="F236" s="37">
        <v>5400</v>
      </c>
      <c r="G236" s="37">
        <v>0</v>
      </c>
      <c r="H236" s="37">
        <v>14000</v>
      </c>
      <c r="I236" s="37">
        <v>27000</v>
      </c>
      <c r="J236" s="37">
        <v>1250</v>
      </c>
      <c r="K236" s="37">
        <v>10800</v>
      </c>
      <c r="L236" s="37">
        <v>0</v>
      </c>
      <c r="M236" s="37">
        <v>18034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7">
        <v>0</v>
      </c>
      <c r="T236" s="37">
        <v>0</v>
      </c>
      <c r="U236" s="37">
        <v>0</v>
      </c>
      <c r="V236" s="37">
        <v>0</v>
      </c>
      <c r="W236" s="37">
        <v>0</v>
      </c>
      <c r="X236" s="37">
        <v>0</v>
      </c>
      <c r="Y236" s="37">
        <v>0</v>
      </c>
      <c r="Z236" s="37">
        <v>0</v>
      </c>
      <c r="AA236" s="37">
        <v>0</v>
      </c>
      <c r="AB236" s="37">
        <v>0</v>
      </c>
      <c r="AC236" s="37">
        <v>0</v>
      </c>
      <c r="AD236" s="37">
        <v>0</v>
      </c>
      <c r="AE236" s="37">
        <v>0</v>
      </c>
      <c r="AF236" s="37">
        <v>0</v>
      </c>
      <c r="AG236" s="37">
        <v>0</v>
      </c>
      <c r="AH236" s="37">
        <v>0</v>
      </c>
      <c r="AI236" s="37">
        <v>0</v>
      </c>
      <c r="AJ236" s="37">
        <v>0</v>
      </c>
      <c r="AK236" s="37">
        <v>0</v>
      </c>
      <c r="AL236" s="37">
        <v>0</v>
      </c>
      <c r="AM236" s="37">
        <v>0</v>
      </c>
      <c r="AN236" s="37">
        <v>0</v>
      </c>
      <c r="AO236" s="37">
        <v>0</v>
      </c>
      <c r="AP236" s="37">
        <v>0</v>
      </c>
      <c r="AQ236" s="37">
        <v>0</v>
      </c>
      <c r="AR236" s="37">
        <v>0</v>
      </c>
      <c r="AS236" s="37">
        <v>0</v>
      </c>
      <c r="AT236" s="37">
        <v>0</v>
      </c>
      <c r="AU236" s="37">
        <v>0</v>
      </c>
      <c r="AV236" s="37">
        <v>0</v>
      </c>
      <c r="AW236" s="37">
        <v>0</v>
      </c>
      <c r="AX236" s="37">
        <v>0</v>
      </c>
      <c r="AY236" s="37">
        <v>0</v>
      </c>
      <c r="AZ236" s="37">
        <v>0</v>
      </c>
      <c r="BA236" s="37">
        <v>0</v>
      </c>
      <c r="BB236" s="37">
        <v>0</v>
      </c>
      <c r="BC236" s="37">
        <v>0</v>
      </c>
      <c r="BD236" s="37">
        <v>0</v>
      </c>
      <c r="BE236" s="37">
        <v>0</v>
      </c>
      <c r="BF236" s="37">
        <v>0</v>
      </c>
      <c r="BG236" s="37">
        <v>0</v>
      </c>
      <c r="BH236" s="37">
        <v>0</v>
      </c>
      <c r="BI236" s="37">
        <v>0</v>
      </c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</row>
    <row r="237" spans="1:61" ht="15.75">
      <c r="A237" s="34" t="s">
        <v>17</v>
      </c>
      <c r="B237" s="37">
        <v>0</v>
      </c>
      <c r="C237" s="37">
        <v>0</v>
      </c>
      <c r="D237" s="37">
        <v>0</v>
      </c>
      <c r="E237" s="37">
        <v>0</v>
      </c>
      <c r="F237" s="37">
        <v>0</v>
      </c>
      <c r="G237" s="37">
        <f>497*15</f>
        <v>7455</v>
      </c>
      <c r="H237" s="37">
        <f>497*10+797*2+897*9</f>
        <v>14637</v>
      </c>
      <c r="I237" s="37">
        <f>997*10</f>
        <v>9970</v>
      </c>
      <c r="J237" s="37">
        <f>(1197*2)</f>
        <v>2394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7">
        <v>0</v>
      </c>
      <c r="T237" s="37">
        <v>0</v>
      </c>
      <c r="U237" s="37">
        <v>0</v>
      </c>
      <c r="V237" s="37">
        <v>0</v>
      </c>
      <c r="W237" s="37">
        <v>0</v>
      </c>
      <c r="X237" s="37">
        <v>0</v>
      </c>
      <c r="Y237" s="37">
        <v>0</v>
      </c>
      <c r="Z237" s="37">
        <v>0</v>
      </c>
      <c r="AA237" s="37">
        <v>0</v>
      </c>
      <c r="AB237" s="37">
        <v>0</v>
      </c>
      <c r="AC237" s="37">
        <v>0</v>
      </c>
      <c r="AD237" s="37">
        <v>0</v>
      </c>
      <c r="AE237" s="37">
        <v>0</v>
      </c>
      <c r="AF237" s="37">
        <v>0</v>
      </c>
      <c r="AG237" s="37">
        <v>0</v>
      </c>
      <c r="AH237" s="37">
        <v>0</v>
      </c>
      <c r="AI237" s="37">
        <v>0</v>
      </c>
      <c r="AJ237" s="37">
        <v>0</v>
      </c>
      <c r="AK237" s="37">
        <v>0</v>
      </c>
      <c r="AL237" s="37">
        <v>0</v>
      </c>
      <c r="AM237" s="37">
        <v>0</v>
      </c>
      <c r="AN237" s="37">
        <v>0</v>
      </c>
      <c r="AO237" s="37">
        <v>0</v>
      </c>
      <c r="AP237" s="37">
        <v>0</v>
      </c>
      <c r="AQ237" s="37">
        <v>0</v>
      </c>
      <c r="AR237" s="37">
        <v>0</v>
      </c>
      <c r="AS237" s="37">
        <v>0</v>
      </c>
      <c r="AT237" s="37">
        <v>0</v>
      </c>
      <c r="AU237" s="37">
        <v>0</v>
      </c>
      <c r="AV237" s="37">
        <v>0</v>
      </c>
      <c r="AW237" s="37">
        <v>0</v>
      </c>
      <c r="AX237" s="37">
        <v>0</v>
      </c>
      <c r="AY237" s="37">
        <v>0</v>
      </c>
      <c r="AZ237" s="37">
        <v>0</v>
      </c>
      <c r="BA237" s="37">
        <v>0</v>
      </c>
      <c r="BB237" s="37">
        <v>0</v>
      </c>
      <c r="BC237" s="37">
        <v>0</v>
      </c>
      <c r="BD237" s="37">
        <v>0</v>
      </c>
      <c r="BE237" s="37">
        <v>0</v>
      </c>
      <c r="BF237" s="37">
        <v>0</v>
      </c>
      <c r="BG237" s="37">
        <v>0</v>
      </c>
      <c r="BH237" s="37">
        <v>0</v>
      </c>
      <c r="BI237" s="37">
        <v>0</v>
      </c>
    </row>
    <row r="238" spans="1:61" s="34" customFormat="1" ht="15.75">
      <c r="A238" s="12" t="s">
        <v>14</v>
      </c>
      <c r="B238" s="37">
        <v>0</v>
      </c>
      <c r="C238" s="37">
        <v>0</v>
      </c>
      <c r="D238" s="37">
        <v>0</v>
      </c>
      <c r="E238" s="37">
        <v>0</v>
      </c>
      <c r="F238" s="37">
        <v>4700</v>
      </c>
      <c r="G238" s="37">
        <v>0</v>
      </c>
      <c r="H238" s="37">
        <v>4700</v>
      </c>
      <c r="I238" s="37">
        <v>4700</v>
      </c>
      <c r="J238" s="37">
        <f>(4700)+940</f>
        <v>5640</v>
      </c>
      <c r="K238" s="37">
        <v>4700</v>
      </c>
      <c r="L238" s="37">
        <v>4700</v>
      </c>
      <c r="M238" s="37">
        <v>4700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7">
        <v>0</v>
      </c>
      <c r="T238" s="37">
        <v>0</v>
      </c>
      <c r="U238" s="37">
        <v>0</v>
      </c>
      <c r="V238" s="37">
        <v>0</v>
      </c>
      <c r="W238" s="37">
        <v>0</v>
      </c>
      <c r="X238" s="37">
        <v>0</v>
      </c>
      <c r="Y238" s="37">
        <v>0</v>
      </c>
      <c r="Z238" s="37">
        <v>0</v>
      </c>
      <c r="AA238" s="37">
        <v>0</v>
      </c>
      <c r="AB238" s="37">
        <v>0</v>
      </c>
      <c r="AC238" s="37">
        <v>0</v>
      </c>
      <c r="AD238" s="37">
        <v>0</v>
      </c>
      <c r="AE238" s="37">
        <v>0</v>
      </c>
      <c r="AF238" s="37">
        <v>0</v>
      </c>
      <c r="AG238" s="37">
        <v>0</v>
      </c>
      <c r="AH238" s="37">
        <v>0</v>
      </c>
      <c r="AI238" s="37">
        <v>0</v>
      </c>
      <c r="AJ238" s="37">
        <v>0</v>
      </c>
      <c r="AK238" s="37">
        <v>0</v>
      </c>
      <c r="AL238" s="37">
        <v>0</v>
      </c>
      <c r="AM238" s="37">
        <v>0</v>
      </c>
      <c r="AN238" s="37">
        <v>0</v>
      </c>
      <c r="AO238" s="37">
        <v>0</v>
      </c>
      <c r="AP238" s="37">
        <v>0</v>
      </c>
      <c r="AQ238" s="37">
        <v>0</v>
      </c>
      <c r="AR238" s="37">
        <v>0</v>
      </c>
      <c r="AS238" s="37">
        <v>0</v>
      </c>
      <c r="AT238" s="37">
        <v>0</v>
      </c>
      <c r="AU238" s="37">
        <v>0</v>
      </c>
      <c r="AV238" s="37">
        <v>0</v>
      </c>
      <c r="AW238" s="37">
        <v>0</v>
      </c>
      <c r="AX238" s="37">
        <v>0</v>
      </c>
      <c r="AY238" s="37">
        <v>0</v>
      </c>
      <c r="AZ238" s="37">
        <v>0</v>
      </c>
      <c r="BA238" s="37">
        <v>0</v>
      </c>
      <c r="BB238" s="37">
        <v>0</v>
      </c>
      <c r="BC238" s="37">
        <v>0</v>
      </c>
      <c r="BD238" s="37">
        <v>0</v>
      </c>
      <c r="BE238" s="37">
        <v>0</v>
      </c>
      <c r="BF238" s="37">
        <v>0</v>
      </c>
      <c r="BG238" s="37">
        <v>0</v>
      </c>
      <c r="BH238" s="37">
        <v>0</v>
      </c>
      <c r="BI238" s="37">
        <v>0</v>
      </c>
    </row>
    <row r="239" spans="1:61" s="13" customFormat="1" ht="15.75">
      <c r="A239" s="13" t="s">
        <v>15</v>
      </c>
      <c r="B239" s="43">
        <f>SUM(B236:B238)</f>
        <v>9600</v>
      </c>
      <c r="C239" s="43">
        <f aca="true" t="shared" si="211" ref="C239:N239">SUM(C236:C238)</f>
        <v>4800</v>
      </c>
      <c r="D239" s="43">
        <f t="shared" si="211"/>
        <v>0</v>
      </c>
      <c r="E239" s="43">
        <f t="shared" si="211"/>
        <v>0</v>
      </c>
      <c r="F239" s="43">
        <f t="shared" si="211"/>
        <v>10100</v>
      </c>
      <c r="G239" s="43">
        <f t="shared" si="211"/>
        <v>7455</v>
      </c>
      <c r="H239" s="43">
        <f t="shared" si="211"/>
        <v>33337</v>
      </c>
      <c r="I239" s="43">
        <f t="shared" si="211"/>
        <v>41670</v>
      </c>
      <c r="J239" s="43">
        <f t="shared" si="211"/>
        <v>9284</v>
      </c>
      <c r="K239" s="43">
        <f t="shared" si="211"/>
        <v>15500</v>
      </c>
      <c r="L239" s="43">
        <f t="shared" si="211"/>
        <v>4700</v>
      </c>
      <c r="M239" s="43">
        <f t="shared" si="211"/>
        <v>22734</v>
      </c>
      <c r="N239" s="43">
        <f t="shared" si="211"/>
        <v>0</v>
      </c>
      <c r="O239" s="43">
        <f>SUM(O236:O238)</f>
        <v>0</v>
      </c>
      <c r="P239" s="43">
        <f>SUM(P236:P238)</f>
        <v>0</v>
      </c>
      <c r="Q239" s="43">
        <f>SUM(Q236:Q238)</f>
        <v>0</v>
      </c>
      <c r="R239" s="43">
        <f>SUM(R236:R238)</f>
        <v>0</v>
      </c>
      <c r="S239" s="43">
        <f>SUM(S236:S238)</f>
        <v>0</v>
      </c>
      <c r="T239" s="43">
        <f>SUM(T236:T238)</f>
        <v>0</v>
      </c>
      <c r="U239" s="43">
        <f>SUM(U236:U238)</f>
        <v>0</v>
      </c>
      <c r="V239" s="43">
        <f>SUM(V236:V238)</f>
        <v>0</v>
      </c>
      <c r="W239" s="43">
        <f>SUM(W236:W238)</f>
        <v>0</v>
      </c>
      <c r="X239" s="43">
        <f>SUM(X236:X238)</f>
        <v>0</v>
      </c>
      <c r="Y239" s="43">
        <f>SUM(Y236:Y238)</f>
        <v>0</v>
      </c>
      <c r="Z239" s="43">
        <f>SUM(Z236:Z238)</f>
        <v>0</v>
      </c>
      <c r="AA239" s="43">
        <f>SUM(AA236:AA238)</f>
        <v>0</v>
      </c>
      <c r="AB239" s="43">
        <f>SUM(AB236:AB238)</f>
        <v>0</v>
      </c>
      <c r="AC239" s="43">
        <f>SUM(AC236:AC238)</f>
        <v>0</v>
      </c>
      <c r="AD239" s="43">
        <f>SUM(AD236:AD238)</f>
        <v>0</v>
      </c>
      <c r="AE239" s="43">
        <f>SUM(AE236:AE238)</f>
        <v>0</v>
      </c>
      <c r="AF239" s="43">
        <f>SUM(AF236:AF238)</f>
        <v>0</v>
      </c>
      <c r="AG239" s="43">
        <f>SUM(AG236:AG238)</f>
        <v>0</v>
      </c>
      <c r="AH239" s="43">
        <f>SUM(AH236:AH238)</f>
        <v>0</v>
      </c>
      <c r="AI239" s="43">
        <f>SUM(AI236:AI238)</f>
        <v>0</v>
      </c>
      <c r="AJ239" s="43">
        <f>SUM(AJ236:AJ238)</f>
        <v>0</v>
      </c>
      <c r="AK239" s="43">
        <f>SUM(AK236:AK238)</f>
        <v>0</v>
      </c>
      <c r="AL239" s="43">
        <f>SUM(AL236:AL238)</f>
        <v>0</v>
      </c>
      <c r="AM239" s="43">
        <f>SUM(AM236:AM238)</f>
        <v>0</v>
      </c>
      <c r="AN239" s="43">
        <f>SUM(AN236:AN238)</f>
        <v>0</v>
      </c>
      <c r="AO239" s="43">
        <f>SUM(AO236:AO238)</f>
        <v>0</v>
      </c>
      <c r="AP239" s="43">
        <f>SUM(AP236:AP238)</f>
        <v>0</v>
      </c>
      <c r="AQ239" s="43">
        <f>SUM(AQ236:AQ238)</f>
        <v>0</v>
      </c>
      <c r="AR239" s="43">
        <f>SUM(AR236:AR238)</f>
        <v>0</v>
      </c>
      <c r="AS239" s="43">
        <f>SUM(AS236:AS238)</f>
        <v>0</v>
      </c>
      <c r="AT239" s="43">
        <f>SUM(AT236:AT238)</f>
        <v>0</v>
      </c>
      <c r="AU239" s="43">
        <f>SUM(AU236:AU238)</f>
        <v>0</v>
      </c>
      <c r="AV239" s="43">
        <f>SUM(AV236:AV238)</f>
        <v>0</v>
      </c>
      <c r="AW239" s="43">
        <f>SUM(AW236:AW238)</f>
        <v>0</v>
      </c>
      <c r="AX239" s="43">
        <f>SUM(AX236:AX238)</f>
        <v>0</v>
      </c>
      <c r="AY239" s="43">
        <f>SUM(AY236:AY238)</f>
        <v>0</v>
      </c>
      <c r="AZ239" s="43">
        <f>SUM(AZ236:AZ238)</f>
        <v>0</v>
      </c>
      <c r="BA239" s="43">
        <f>SUM(BA236:BA238)</f>
        <v>0</v>
      </c>
      <c r="BB239" s="43">
        <f>SUM(BB236:BB238)</f>
        <v>0</v>
      </c>
      <c r="BC239" s="43">
        <f>SUM(BC236:BC238)</f>
        <v>0</v>
      </c>
      <c r="BD239" s="43">
        <f>SUM(BD236:BD238)</f>
        <v>0</v>
      </c>
      <c r="BE239" s="43">
        <f>SUM(BE236:BE238)</f>
        <v>0</v>
      </c>
      <c r="BF239" s="43">
        <f>SUM(BF236:BF238)</f>
        <v>0</v>
      </c>
      <c r="BG239" s="43">
        <f>SUM(BG236:BG238)</f>
        <v>0</v>
      </c>
      <c r="BH239" s="43">
        <f>SUM(BH236:BH238)</f>
        <v>0</v>
      </c>
      <c r="BI239" s="43">
        <f>SUM(BI236:BI238)</f>
        <v>0</v>
      </c>
    </row>
    <row r="240" spans="1:61" ht="15.75">
      <c r="A240" s="20" t="s">
        <v>116</v>
      </c>
      <c r="B240" s="57">
        <f>IF(B$40,B239/B$40,0)</f>
        <v>6.519524617996605</v>
      </c>
      <c r="C240" s="57">
        <f>IF(C$40,C239/C$40,0)</f>
        <v>3.1652134057501984</v>
      </c>
      <c r="D240" s="57">
        <f>IF(D$40,D239/D$40,0)</f>
        <v>0</v>
      </c>
      <c r="E240" s="57">
        <f>IF(E$40,E239/E$40,0)</f>
        <v>0</v>
      </c>
      <c r="F240" s="57">
        <f>IF(F$40,F239/F$40,0)</f>
        <v>5.491981743358536</v>
      </c>
      <c r="G240" s="57">
        <f>IF(G$40,G239/G$40,0)</f>
        <v>3.7698272485474793</v>
      </c>
      <c r="H240" s="57">
        <f>IF(H$40,H239/H$40,0)</f>
        <v>15.546964986477619</v>
      </c>
      <c r="I240" s="57">
        <f>IF(I$40,I239/I$40,0)</f>
        <v>17.883389071097607</v>
      </c>
      <c r="J240" s="57">
        <f>IF(J$40,J239/J$40,0)</f>
        <v>3.6698613802815765</v>
      </c>
      <c r="K240" s="57">
        <f>IF(K$40,K239/K$40,0)</f>
        <v>5.530241106326974</v>
      </c>
      <c r="L240" s="57">
        <f>IF(L$40,L239/L$40,0)</f>
        <v>1.502909319950204</v>
      </c>
      <c r="M240" s="57">
        <f>IF(M$40,M239/M$40,0)</f>
        <v>6.6576260367015365</v>
      </c>
      <c r="N240" s="57">
        <f>IF(N$40,N239/N$40,0)</f>
        <v>0</v>
      </c>
      <c r="O240" s="57">
        <f>IF(O$40,O239/O$40,0)</f>
        <v>0</v>
      </c>
      <c r="P240" s="57">
        <f>IF(P$40,P239/P$40,0)</f>
        <v>0</v>
      </c>
      <c r="Q240" s="57">
        <f>IF(Q$40,Q239/Q$40,0)</f>
        <v>0</v>
      </c>
      <c r="R240" s="57">
        <f>IF(R$40,R239/R$40,0)</f>
        <v>0</v>
      </c>
      <c r="S240" s="57">
        <f>IF(S$40,S239/S$40,0)</f>
        <v>0</v>
      </c>
      <c r="T240" s="57">
        <f>IF(T$40,T239/T$40,0)</f>
        <v>0</v>
      </c>
      <c r="U240" s="57">
        <f>IF(U$40,U239/U$40,0)</f>
        <v>0</v>
      </c>
      <c r="V240" s="57">
        <f>IF(V$40,V239/V$40,0)</f>
        <v>0</v>
      </c>
      <c r="W240" s="57">
        <f>IF(W$40,W239/W$40,0)</f>
        <v>0</v>
      </c>
      <c r="X240" s="57">
        <f>IF(X$40,X239/X$40,0)</f>
        <v>0</v>
      </c>
      <c r="Y240" s="57">
        <f>IF(Y$40,Y239/Y$40,0)</f>
        <v>0</v>
      </c>
      <c r="Z240" s="57">
        <f>IF(Z$40,Z239/Z$40,0)</f>
        <v>0</v>
      </c>
      <c r="AA240" s="57">
        <f>IF(AA$40,AA239/AA$40,0)</f>
        <v>0</v>
      </c>
      <c r="AB240" s="57">
        <f>IF(AB$40,AB239/AB$40,0)</f>
        <v>0</v>
      </c>
      <c r="AC240" s="57">
        <f>IF(AC$40,AC239/AC$40,0)</f>
        <v>0</v>
      </c>
      <c r="AD240" s="57">
        <f>IF(AD$40,AD239/AD$40,0)</f>
        <v>0</v>
      </c>
      <c r="AE240" s="57">
        <f>IF(AE$40,AE239/AE$40,0)</f>
        <v>0</v>
      </c>
      <c r="AF240" s="57">
        <f>IF(AF$40,AF239/AF$40,0)</f>
        <v>0</v>
      </c>
      <c r="AG240" s="57">
        <f>IF(AG$40,AG239/AG$40,0)</f>
        <v>0</v>
      </c>
      <c r="AH240" s="57">
        <f>IF(AH$40,AH239/AH$40,0)</f>
        <v>0</v>
      </c>
      <c r="AI240" s="57">
        <f>IF(AI$40,AI239/AI$40,0)</f>
        <v>0</v>
      </c>
      <c r="AJ240" s="57">
        <f>IF(AJ$40,AJ239/AJ$40,0)</f>
        <v>0</v>
      </c>
      <c r="AK240" s="57">
        <f>IF(AK$40,AK239/AK$40,0)</f>
        <v>0</v>
      </c>
      <c r="AL240" s="57">
        <f>IF(AL$40,AL239/AL$40,0)</f>
        <v>0</v>
      </c>
      <c r="AM240" s="57">
        <f>IF(AM$40,AM239/AM$40,0)</f>
        <v>0</v>
      </c>
      <c r="AN240" s="57">
        <f>IF(AN$40,AN239/AN$40,0)</f>
        <v>0</v>
      </c>
      <c r="AO240" s="57">
        <f>IF(AO$40,AO239/AO$40,0)</f>
        <v>0</v>
      </c>
      <c r="AP240" s="57">
        <f>IF(AP$40,AP239/AP$40,0)</f>
        <v>0</v>
      </c>
      <c r="AQ240" s="57">
        <f>IF(AQ$40,AQ239/AQ$40,0)</f>
        <v>0</v>
      </c>
      <c r="AR240" s="57">
        <f>IF(AR$40,AR239/AR$40,0)</f>
        <v>0</v>
      </c>
      <c r="AS240" s="57">
        <f>IF(AS$40,AS239/AS$40,0)</f>
        <v>0</v>
      </c>
      <c r="AT240" s="57">
        <f>IF(AT$40,AT239/AT$40,0)</f>
        <v>0</v>
      </c>
      <c r="AU240" s="57">
        <f>IF(AU$40,AU239/AU$40,0)</f>
        <v>0</v>
      </c>
      <c r="AV240" s="57">
        <f>IF(AV$40,AV239/AV$40,0)</f>
        <v>0</v>
      </c>
      <c r="AW240" s="57">
        <f>IF(AW$40,AW239/AW$40,0)</f>
        <v>0</v>
      </c>
      <c r="AX240" s="57">
        <f>IF(AX$40,AX239/AX$40,0)</f>
        <v>0</v>
      </c>
      <c r="AY240" s="57">
        <f>IF(AY$40,AY239/AY$40,0)</f>
        <v>0</v>
      </c>
      <c r="AZ240" s="57">
        <f>IF(AZ$40,AZ239/AZ$40,0)</f>
        <v>0</v>
      </c>
      <c r="BA240" s="57">
        <f>IF(BA$40,BA239/BA$40,0)</f>
        <v>0</v>
      </c>
      <c r="BB240" s="57">
        <f>IF(BB$40,BB239/BB$40,0)</f>
        <v>0</v>
      </c>
      <c r="BC240" s="57">
        <f>IF(BC$40,BC239/BC$40,0)</f>
        <v>0</v>
      </c>
      <c r="BD240" s="57">
        <f>IF(BD$40,BD239/BD$40,0)</f>
        <v>0</v>
      </c>
      <c r="BE240" s="57">
        <f>IF(BE$40,BE239/BE$40,0)</f>
        <v>0</v>
      </c>
      <c r="BF240" s="57">
        <f>IF(BF$40,BF239/BF$40,0)</f>
        <v>0</v>
      </c>
      <c r="BG240" s="57">
        <f>IF(BG$40,BG239/BG$40,0)</f>
        <v>0</v>
      </c>
      <c r="BH240" s="57">
        <f>IF(BH$40,BH239/BH$40,0)</f>
        <v>0</v>
      </c>
      <c r="BI240" s="57">
        <f>IF(BI$40,BI239/BI$40,0)</f>
        <v>0</v>
      </c>
    </row>
    <row r="242" spans="1:61" s="13" customFormat="1" ht="15.75">
      <c r="A242" s="13" t="s">
        <v>25</v>
      </c>
      <c r="B242" s="43">
        <f>+B194+B232+B239</f>
        <v>10956.70588235294</v>
      </c>
      <c r="C242" s="43">
        <f aca="true" t="shared" si="212" ref="C242:BI242">+C194+C232+C239</f>
        <v>6881.333333333333</v>
      </c>
      <c r="D242" s="43">
        <f t="shared" si="212"/>
        <v>3980.24</v>
      </c>
      <c r="E242" s="43">
        <f t="shared" si="212"/>
        <v>8162</v>
      </c>
      <c r="F242" s="43">
        <f t="shared" si="212"/>
        <v>17031.88</v>
      </c>
      <c r="G242" s="43">
        <f t="shared" si="212"/>
        <v>30095.543478260868</v>
      </c>
      <c r="H242" s="43">
        <f t="shared" si="212"/>
        <v>50778.767441860466</v>
      </c>
      <c r="I242" s="43">
        <f t="shared" si="212"/>
        <v>55970.94</v>
      </c>
      <c r="J242" s="43">
        <f t="shared" si="212"/>
        <v>16812.25</v>
      </c>
      <c r="K242" s="43">
        <f t="shared" si="212"/>
        <v>21779.202898550724</v>
      </c>
      <c r="L242" s="43">
        <f t="shared" si="212"/>
        <v>12241.50064516129</v>
      </c>
      <c r="M242" s="43">
        <f t="shared" si="212"/>
        <v>30206.33435294118</v>
      </c>
      <c r="N242" s="43">
        <f t="shared" si="212"/>
        <v>0</v>
      </c>
      <c r="O242" s="43">
        <f t="shared" si="212"/>
        <v>0</v>
      </c>
      <c r="P242" s="43">
        <f t="shared" si="212"/>
        <v>0</v>
      </c>
      <c r="Q242" s="43">
        <f t="shared" si="212"/>
        <v>0</v>
      </c>
      <c r="R242" s="43">
        <f t="shared" si="212"/>
        <v>0</v>
      </c>
      <c r="S242" s="43">
        <f t="shared" si="212"/>
        <v>0</v>
      </c>
      <c r="T242" s="43">
        <f t="shared" si="212"/>
        <v>0</v>
      </c>
      <c r="U242" s="43">
        <f t="shared" si="212"/>
        <v>0</v>
      </c>
      <c r="V242" s="43">
        <f t="shared" si="212"/>
        <v>0</v>
      </c>
      <c r="W242" s="43">
        <f t="shared" si="212"/>
        <v>0</v>
      </c>
      <c r="X242" s="43">
        <f t="shared" si="212"/>
        <v>0</v>
      </c>
      <c r="Y242" s="43">
        <f t="shared" si="212"/>
        <v>0</v>
      </c>
      <c r="Z242" s="43">
        <f t="shared" si="212"/>
        <v>0</v>
      </c>
      <c r="AA242" s="43">
        <f t="shared" si="212"/>
        <v>0</v>
      </c>
      <c r="AB242" s="43">
        <f t="shared" si="212"/>
        <v>0</v>
      </c>
      <c r="AC242" s="43">
        <f t="shared" si="212"/>
        <v>0</v>
      </c>
      <c r="AD242" s="43">
        <f t="shared" si="212"/>
        <v>0</v>
      </c>
      <c r="AE242" s="43">
        <f t="shared" si="212"/>
        <v>0</v>
      </c>
      <c r="AF242" s="43">
        <f t="shared" si="212"/>
        <v>0</v>
      </c>
      <c r="AG242" s="43">
        <f t="shared" si="212"/>
        <v>0</v>
      </c>
      <c r="AH242" s="43">
        <f t="shared" si="212"/>
        <v>0</v>
      </c>
      <c r="AI242" s="43">
        <f t="shared" si="212"/>
        <v>0</v>
      </c>
      <c r="AJ242" s="43">
        <f t="shared" si="212"/>
        <v>0</v>
      </c>
      <c r="AK242" s="43">
        <f t="shared" si="212"/>
        <v>0</v>
      </c>
      <c r="AL242" s="43">
        <f t="shared" si="212"/>
        <v>0</v>
      </c>
      <c r="AM242" s="43">
        <f t="shared" si="212"/>
        <v>0</v>
      </c>
      <c r="AN242" s="43">
        <f t="shared" si="212"/>
        <v>0</v>
      </c>
      <c r="AO242" s="43">
        <f t="shared" si="212"/>
        <v>0</v>
      </c>
      <c r="AP242" s="43">
        <f t="shared" si="212"/>
        <v>0</v>
      </c>
      <c r="AQ242" s="43">
        <f t="shared" si="212"/>
        <v>0</v>
      </c>
      <c r="AR242" s="43">
        <f t="shared" si="212"/>
        <v>0</v>
      </c>
      <c r="AS242" s="43">
        <f t="shared" si="212"/>
        <v>0</v>
      </c>
      <c r="AT242" s="43">
        <f t="shared" si="212"/>
        <v>0</v>
      </c>
      <c r="AU242" s="43">
        <f t="shared" si="212"/>
        <v>0</v>
      </c>
      <c r="AV242" s="43">
        <f t="shared" si="212"/>
        <v>0</v>
      </c>
      <c r="AW242" s="43">
        <f t="shared" si="212"/>
        <v>0</v>
      </c>
      <c r="AX242" s="43">
        <f t="shared" si="212"/>
        <v>0</v>
      </c>
      <c r="AY242" s="43">
        <f t="shared" si="212"/>
        <v>0</v>
      </c>
      <c r="AZ242" s="43">
        <f t="shared" si="212"/>
        <v>0</v>
      </c>
      <c r="BA242" s="43">
        <f t="shared" si="212"/>
        <v>0</v>
      </c>
      <c r="BB242" s="43">
        <f t="shared" si="212"/>
        <v>0</v>
      </c>
      <c r="BC242" s="43">
        <f t="shared" si="212"/>
        <v>0</v>
      </c>
      <c r="BD242" s="43">
        <f t="shared" si="212"/>
        <v>0</v>
      </c>
      <c r="BE242" s="43">
        <f t="shared" si="212"/>
        <v>0</v>
      </c>
      <c r="BF242" s="43">
        <f t="shared" si="212"/>
        <v>0</v>
      </c>
      <c r="BG242" s="43">
        <f t="shared" si="212"/>
        <v>0</v>
      </c>
      <c r="BH242" s="43">
        <f t="shared" si="212"/>
        <v>0</v>
      </c>
      <c r="BI242" s="43">
        <f t="shared" si="212"/>
        <v>0</v>
      </c>
    </row>
    <row r="243" spans="1:61" s="44" customFormat="1" ht="15.75">
      <c r="A243" s="44" t="s">
        <v>116</v>
      </c>
      <c r="B243" s="58">
        <f>IF(B$40,B242/B$40,0)</f>
        <v>7.4408868470987715</v>
      </c>
      <c r="C243" s="58">
        <f aca="true" t="shared" si="213" ref="C243:M243">IF(C$40,C242/C$40,0)</f>
        <v>4.537685107521326</v>
      </c>
      <c r="D243" s="58">
        <f t="shared" si="213"/>
        <v>2.4978253959991044</v>
      </c>
      <c r="E243" s="58">
        <f t="shared" si="213"/>
        <v>4.739666485505081</v>
      </c>
      <c r="F243" s="58">
        <f t="shared" si="213"/>
        <v>9.261264753967662</v>
      </c>
      <c r="G243" s="58">
        <f t="shared" si="213"/>
        <v>15.218645186343823</v>
      </c>
      <c r="H243" s="58">
        <f t="shared" si="213"/>
        <v>23.68106666691947</v>
      </c>
      <c r="I243" s="58">
        <f t="shared" si="213"/>
        <v>24.02088065022942</v>
      </c>
      <c r="J243" s="58">
        <f t="shared" si="213"/>
        <v>6.645694419500101</v>
      </c>
      <c r="K243" s="58">
        <f t="shared" si="213"/>
        <v>7.770596331135535</v>
      </c>
      <c r="L243" s="58">
        <f t="shared" si="213"/>
        <v>3.9144394488913483</v>
      </c>
      <c r="M243" s="58">
        <f t="shared" si="213"/>
        <v>8.845890651071226</v>
      </c>
      <c r="N243" s="58">
        <f aca="true" t="shared" si="214" ref="N243:Y243">IF(N$40,N242/N$40,0)</f>
        <v>0</v>
      </c>
      <c r="O243" s="58">
        <f t="shared" si="214"/>
        <v>0</v>
      </c>
      <c r="P243" s="58">
        <f t="shared" si="214"/>
        <v>0</v>
      </c>
      <c r="Q243" s="58">
        <f t="shared" si="214"/>
        <v>0</v>
      </c>
      <c r="R243" s="58">
        <f t="shared" si="214"/>
        <v>0</v>
      </c>
      <c r="S243" s="58">
        <f t="shared" si="214"/>
        <v>0</v>
      </c>
      <c r="T243" s="58">
        <f t="shared" si="214"/>
        <v>0</v>
      </c>
      <c r="U243" s="58">
        <f t="shared" si="214"/>
        <v>0</v>
      </c>
      <c r="V243" s="58">
        <f t="shared" si="214"/>
        <v>0</v>
      </c>
      <c r="W243" s="58">
        <f t="shared" si="214"/>
        <v>0</v>
      </c>
      <c r="X243" s="58">
        <f t="shared" si="214"/>
        <v>0</v>
      </c>
      <c r="Y243" s="58">
        <f t="shared" si="214"/>
        <v>0</v>
      </c>
      <c r="Z243" s="58">
        <f aca="true" t="shared" si="215" ref="Z243:AK243">IF(Z$40,Z242/Z$40,0)</f>
        <v>0</v>
      </c>
      <c r="AA243" s="58">
        <f t="shared" si="215"/>
        <v>0</v>
      </c>
      <c r="AB243" s="58">
        <f t="shared" si="215"/>
        <v>0</v>
      </c>
      <c r="AC243" s="58">
        <f t="shared" si="215"/>
        <v>0</v>
      </c>
      <c r="AD243" s="58">
        <f t="shared" si="215"/>
        <v>0</v>
      </c>
      <c r="AE243" s="58">
        <f t="shared" si="215"/>
        <v>0</v>
      </c>
      <c r="AF243" s="58">
        <f t="shared" si="215"/>
        <v>0</v>
      </c>
      <c r="AG243" s="58">
        <f t="shared" si="215"/>
        <v>0</v>
      </c>
      <c r="AH243" s="58">
        <f t="shared" si="215"/>
        <v>0</v>
      </c>
      <c r="AI243" s="58">
        <f t="shared" si="215"/>
        <v>0</v>
      </c>
      <c r="AJ243" s="58">
        <f t="shared" si="215"/>
        <v>0</v>
      </c>
      <c r="AK243" s="58">
        <f t="shared" si="215"/>
        <v>0</v>
      </c>
      <c r="AL243" s="58">
        <f aca="true" t="shared" si="216" ref="AL243:BI243">IF(AL$40,AL242/AL$40,0)</f>
        <v>0</v>
      </c>
      <c r="AM243" s="58">
        <f t="shared" si="216"/>
        <v>0</v>
      </c>
      <c r="AN243" s="58">
        <f t="shared" si="216"/>
        <v>0</v>
      </c>
      <c r="AO243" s="58">
        <f t="shared" si="216"/>
        <v>0</v>
      </c>
      <c r="AP243" s="58">
        <f t="shared" si="216"/>
        <v>0</v>
      </c>
      <c r="AQ243" s="58">
        <f t="shared" si="216"/>
        <v>0</v>
      </c>
      <c r="AR243" s="58">
        <f t="shared" si="216"/>
        <v>0</v>
      </c>
      <c r="AS243" s="58">
        <f t="shared" si="216"/>
        <v>0</v>
      </c>
      <c r="AT243" s="58">
        <f t="shared" si="216"/>
        <v>0</v>
      </c>
      <c r="AU243" s="58">
        <f t="shared" si="216"/>
        <v>0</v>
      </c>
      <c r="AV243" s="58">
        <f t="shared" si="216"/>
        <v>0</v>
      </c>
      <c r="AW243" s="58">
        <f t="shared" si="216"/>
        <v>0</v>
      </c>
      <c r="AX243" s="58">
        <f t="shared" si="216"/>
        <v>0</v>
      </c>
      <c r="AY243" s="58">
        <f t="shared" si="216"/>
        <v>0</v>
      </c>
      <c r="AZ243" s="58">
        <f t="shared" si="216"/>
        <v>0</v>
      </c>
      <c r="BA243" s="58">
        <f t="shared" si="216"/>
        <v>0</v>
      </c>
      <c r="BB243" s="58">
        <f t="shared" si="216"/>
        <v>0</v>
      </c>
      <c r="BC243" s="58">
        <f t="shared" si="216"/>
        <v>0</v>
      </c>
      <c r="BD243" s="58">
        <f t="shared" si="216"/>
        <v>0</v>
      </c>
      <c r="BE243" s="58">
        <f t="shared" si="216"/>
        <v>0</v>
      </c>
      <c r="BF243" s="58">
        <f t="shared" si="216"/>
        <v>0</v>
      </c>
      <c r="BG243" s="58">
        <f t="shared" si="216"/>
        <v>0</v>
      </c>
      <c r="BH243" s="58">
        <f t="shared" si="216"/>
        <v>0</v>
      </c>
      <c r="BI243" s="58">
        <f t="shared" si="216"/>
        <v>0</v>
      </c>
    </row>
    <row r="245" spans="1:61" s="13" customFormat="1" ht="15.75">
      <c r="A245" s="13" t="s">
        <v>163</v>
      </c>
      <c r="B245" s="59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</row>
    <row r="247" spans="1:61" s="13" customFormat="1" ht="15.75">
      <c r="A247" s="13" t="s">
        <v>122</v>
      </c>
      <c r="B247" s="43">
        <f>B108</f>
        <v>7.83</v>
      </c>
      <c r="C247" s="43">
        <f aca="true" t="shared" si="217" ref="C247:M247">C108</f>
        <v>39.05</v>
      </c>
      <c r="D247" s="43">
        <f t="shared" si="217"/>
        <v>57.74</v>
      </c>
      <c r="E247" s="43">
        <f t="shared" si="217"/>
        <v>43.73</v>
      </c>
      <c r="F247" s="43">
        <f t="shared" si="217"/>
        <v>46.91</v>
      </c>
      <c r="G247" s="43">
        <f t="shared" si="217"/>
        <v>1623.3200000000002</v>
      </c>
      <c r="H247" s="43">
        <f t="shared" si="217"/>
        <v>53.48</v>
      </c>
      <c r="I247" s="43">
        <f t="shared" si="217"/>
        <v>114.39</v>
      </c>
      <c r="J247" s="43">
        <f t="shared" si="217"/>
        <v>89.46</v>
      </c>
      <c r="K247" s="43">
        <f t="shared" si="217"/>
        <v>140.49</v>
      </c>
      <c r="L247" s="43">
        <f t="shared" si="217"/>
        <v>15823.009999999998</v>
      </c>
      <c r="M247" s="43">
        <f t="shared" si="217"/>
        <v>1613.16</v>
      </c>
      <c r="N247" s="43">
        <f aca="true" t="shared" si="218" ref="N247:Y247">N108</f>
        <v>0</v>
      </c>
      <c r="O247" s="43">
        <f t="shared" si="218"/>
        <v>0</v>
      </c>
      <c r="P247" s="43">
        <f t="shared" si="218"/>
        <v>0</v>
      </c>
      <c r="Q247" s="43">
        <f t="shared" si="218"/>
        <v>0</v>
      </c>
      <c r="R247" s="43">
        <f t="shared" si="218"/>
        <v>0</v>
      </c>
      <c r="S247" s="43">
        <f t="shared" si="218"/>
        <v>0</v>
      </c>
      <c r="T247" s="43">
        <f t="shared" si="218"/>
        <v>0</v>
      </c>
      <c r="U247" s="43">
        <f t="shared" si="218"/>
        <v>0</v>
      </c>
      <c r="V247" s="43">
        <f t="shared" si="218"/>
        <v>0</v>
      </c>
      <c r="W247" s="43">
        <f t="shared" si="218"/>
        <v>0</v>
      </c>
      <c r="X247" s="43">
        <f t="shared" si="218"/>
        <v>0</v>
      </c>
      <c r="Y247" s="43">
        <f t="shared" si="218"/>
        <v>0</v>
      </c>
      <c r="Z247" s="43">
        <f aca="true" t="shared" si="219" ref="Z247:AK247">Z108</f>
        <v>0</v>
      </c>
      <c r="AA247" s="43">
        <f t="shared" si="219"/>
        <v>0</v>
      </c>
      <c r="AB247" s="43">
        <f t="shared" si="219"/>
        <v>0</v>
      </c>
      <c r="AC247" s="43">
        <f t="shared" si="219"/>
        <v>0</v>
      </c>
      <c r="AD247" s="43">
        <f t="shared" si="219"/>
        <v>0</v>
      </c>
      <c r="AE247" s="43">
        <f t="shared" si="219"/>
        <v>0</v>
      </c>
      <c r="AF247" s="43">
        <f t="shared" si="219"/>
        <v>0</v>
      </c>
      <c r="AG247" s="43">
        <f t="shared" si="219"/>
        <v>0</v>
      </c>
      <c r="AH247" s="43">
        <f t="shared" si="219"/>
        <v>0</v>
      </c>
      <c r="AI247" s="43">
        <f t="shared" si="219"/>
        <v>0</v>
      </c>
      <c r="AJ247" s="43">
        <f t="shared" si="219"/>
        <v>0</v>
      </c>
      <c r="AK247" s="43">
        <f t="shared" si="219"/>
        <v>0</v>
      </c>
      <c r="AL247" s="43">
        <f aca="true" t="shared" si="220" ref="AL247:BI247">AL108</f>
        <v>0</v>
      </c>
      <c r="AM247" s="43">
        <f t="shared" si="220"/>
        <v>0</v>
      </c>
      <c r="AN247" s="43">
        <f t="shared" si="220"/>
        <v>0</v>
      </c>
      <c r="AO247" s="43">
        <f t="shared" si="220"/>
        <v>0</v>
      </c>
      <c r="AP247" s="43">
        <f t="shared" si="220"/>
        <v>0</v>
      </c>
      <c r="AQ247" s="43">
        <f t="shared" si="220"/>
        <v>0</v>
      </c>
      <c r="AR247" s="43">
        <f t="shared" si="220"/>
        <v>0</v>
      </c>
      <c r="AS247" s="43">
        <f t="shared" si="220"/>
        <v>0</v>
      </c>
      <c r="AT247" s="43">
        <f t="shared" si="220"/>
        <v>0</v>
      </c>
      <c r="AU247" s="43">
        <f t="shared" si="220"/>
        <v>0</v>
      </c>
      <c r="AV247" s="43">
        <f t="shared" si="220"/>
        <v>0</v>
      </c>
      <c r="AW247" s="43">
        <f t="shared" si="220"/>
        <v>0</v>
      </c>
      <c r="AX247" s="43">
        <f t="shared" si="220"/>
        <v>0</v>
      </c>
      <c r="AY247" s="43">
        <f t="shared" si="220"/>
        <v>0</v>
      </c>
      <c r="AZ247" s="43">
        <f t="shared" si="220"/>
        <v>0</v>
      </c>
      <c r="BA247" s="43">
        <f t="shared" si="220"/>
        <v>0</v>
      </c>
      <c r="BB247" s="43">
        <f t="shared" si="220"/>
        <v>0</v>
      </c>
      <c r="BC247" s="43">
        <f t="shared" si="220"/>
        <v>0</v>
      </c>
      <c r="BD247" s="43">
        <f t="shared" si="220"/>
        <v>0</v>
      </c>
      <c r="BE247" s="43">
        <f t="shared" si="220"/>
        <v>0</v>
      </c>
      <c r="BF247" s="43">
        <f t="shared" si="220"/>
        <v>0</v>
      </c>
      <c r="BG247" s="43">
        <f t="shared" si="220"/>
        <v>0</v>
      </c>
      <c r="BH247" s="43">
        <f t="shared" si="220"/>
        <v>0</v>
      </c>
      <c r="BI247" s="43">
        <f t="shared" si="220"/>
        <v>0</v>
      </c>
    </row>
    <row r="249" spans="1:61" s="13" customFormat="1" ht="15.75">
      <c r="A249" s="13" t="s">
        <v>123</v>
      </c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</row>
    <row r="250" spans="1:61" s="13" customFormat="1" ht="15.75">
      <c r="A250" s="12" t="s">
        <v>85</v>
      </c>
      <c r="B250" s="60">
        <f>+B194</f>
        <v>1356.7058823529412</v>
      </c>
      <c r="C250" s="60">
        <f aca="true" t="shared" si="221" ref="C250:BI250">+C194</f>
        <v>2081.333333333333</v>
      </c>
      <c r="D250" s="60">
        <f t="shared" si="221"/>
        <v>3980.24</v>
      </c>
      <c r="E250" s="60">
        <f t="shared" si="221"/>
        <v>8162</v>
      </c>
      <c r="F250" s="60">
        <f t="shared" si="221"/>
        <v>6931.88</v>
      </c>
      <c r="G250" s="60">
        <f t="shared" si="221"/>
        <v>22640.543478260868</v>
      </c>
      <c r="H250" s="60">
        <f t="shared" si="221"/>
        <v>17441.767441860466</v>
      </c>
      <c r="I250" s="60">
        <f t="shared" si="221"/>
        <v>14300.940000000002</v>
      </c>
      <c r="J250" s="60">
        <f t="shared" si="221"/>
        <v>7528.25</v>
      </c>
      <c r="K250" s="60">
        <f t="shared" si="221"/>
        <v>6279.202898550724</v>
      </c>
      <c r="L250" s="60">
        <f t="shared" si="221"/>
        <v>7541.500645161291</v>
      </c>
      <c r="M250" s="60">
        <f t="shared" si="221"/>
        <v>7472.334352941178</v>
      </c>
      <c r="N250" s="60">
        <f t="shared" si="221"/>
        <v>0</v>
      </c>
      <c r="O250" s="60">
        <f t="shared" si="221"/>
        <v>0</v>
      </c>
      <c r="P250" s="60">
        <f t="shared" si="221"/>
        <v>0</v>
      </c>
      <c r="Q250" s="60">
        <f t="shared" si="221"/>
        <v>0</v>
      </c>
      <c r="R250" s="60">
        <f t="shared" si="221"/>
        <v>0</v>
      </c>
      <c r="S250" s="60">
        <f t="shared" si="221"/>
        <v>0</v>
      </c>
      <c r="T250" s="60">
        <f t="shared" si="221"/>
        <v>0</v>
      </c>
      <c r="U250" s="60">
        <f t="shared" si="221"/>
        <v>0</v>
      </c>
      <c r="V250" s="60">
        <f t="shared" si="221"/>
        <v>0</v>
      </c>
      <c r="W250" s="60">
        <f t="shared" si="221"/>
        <v>0</v>
      </c>
      <c r="X250" s="60">
        <f t="shared" si="221"/>
        <v>0</v>
      </c>
      <c r="Y250" s="60">
        <f t="shared" si="221"/>
        <v>0</v>
      </c>
      <c r="Z250" s="60">
        <f t="shared" si="221"/>
        <v>0</v>
      </c>
      <c r="AA250" s="60">
        <f t="shared" si="221"/>
        <v>0</v>
      </c>
      <c r="AB250" s="60">
        <f t="shared" si="221"/>
        <v>0</v>
      </c>
      <c r="AC250" s="60">
        <f t="shared" si="221"/>
        <v>0</v>
      </c>
      <c r="AD250" s="60">
        <f t="shared" si="221"/>
        <v>0</v>
      </c>
      <c r="AE250" s="60">
        <f t="shared" si="221"/>
        <v>0</v>
      </c>
      <c r="AF250" s="60">
        <f t="shared" si="221"/>
        <v>0</v>
      </c>
      <c r="AG250" s="60">
        <f t="shared" si="221"/>
        <v>0</v>
      </c>
      <c r="AH250" s="60">
        <f t="shared" si="221"/>
        <v>0</v>
      </c>
      <c r="AI250" s="60">
        <f t="shared" si="221"/>
        <v>0</v>
      </c>
      <c r="AJ250" s="60">
        <f t="shared" si="221"/>
        <v>0</v>
      </c>
      <c r="AK250" s="60">
        <f t="shared" si="221"/>
        <v>0</v>
      </c>
      <c r="AL250" s="60">
        <f t="shared" si="221"/>
        <v>0</v>
      </c>
      <c r="AM250" s="60">
        <f t="shared" si="221"/>
        <v>0</v>
      </c>
      <c r="AN250" s="60">
        <f t="shared" si="221"/>
        <v>0</v>
      </c>
      <c r="AO250" s="60">
        <f t="shared" si="221"/>
        <v>0</v>
      </c>
      <c r="AP250" s="60">
        <f t="shared" si="221"/>
        <v>0</v>
      </c>
      <c r="AQ250" s="60">
        <f t="shared" si="221"/>
        <v>0</v>
      </c>
      <c r="AR250" s="60">
        <f t="shared" si="221"/>
        <v>0</v>
      </c>
      <c r="AS250" s="60">
        <f t="shared" si="221"/>
        <v>0</v>
      </c>
      <c r="AT250" s="60">
        <f t="shared" si="221"/>
        <v>0</v>
      </c>
      <c r="AU250" s="60">
        <f t="shared" si="221"/>
        <v>0</v>
      </c>
      <c r="AV250" s="60">
        <f t="shared" si="221"/>
        <v>0</v>
      </c>
      <c r="AW250" s="60">
        <f t="shared" si="221"/>
        <v>0</v>
      </c>
      <c r="AX250" s="60">
        <f t="shared" si="221"/>
        <v>0</v>
      </c>
      <c r="AY250" s="60">
        <f t="shared" si="221"/>
        <v>0</v>
      </c>
      <c r="AZ250" s="60">
        <f t="shared" si="221"/>
        <v>0</v>
      </c>
      <c r="BA250" s="60">
        <f t="shared" si="221"/>
        <v>0</v>
      </c>
      <c r="BB250" s="60">
        <f t="shared" si="221"/>
        <v>0</v>
      </c>
      <c r="BC250" s="60">
        <f t="shared" si="221"/>
        <v>0</v>
      </c>
      <c r="BD250" s="60">
        <f t="shared" si="221"/>
        <v>0</v>
      </c>
      <c r="BE250" s="60">
        <f t="shared" si="221"/>
        <v>0</v>
      </c>
      <c r="BF250" s="60">
        <f t="shared" si="221"/>
        <v>0</v>
      </c>
      <c r="BG250" s="60">
        <f t="shared" si="221"/>
        <v>0</v>
      </c>
      <c r="BH250" s="60">
        <f t="shared" si="221"/>
        <v>0</v>
      </c>
      <c r="BI250" s="60">
        <f t="shared" si="221"/>
        <v>0</v>
      </c>
    </row>
    <row r="251" spans="1:61" ht="15.75">
      <c r="A251" s="12" t="s">
        <v>150</v>
      </c>
      <c r="B251" s="36">
        <v>0.05675511619840444</v>
      </c>
      <c r="C251" s="36">
        <v>0.020659833440102502</v>
      </c>
      <c r="D251" s="36">
        <v>0.008542198460394348</v>
      </c>
      <c r="E251" s="36">
        <v>0.008821367311933349</v>
      </c>
      <c r="F251" s="36">
        <v>0.011108097658932352</v>
      </c>
      <c r="G251" s="36">
        <v>0.022393455372960207</v>
      </c>
      <c r="H251" s="36">
        <v>0.023105456562434998</v>
      </c>
      <c r="I251" s="36">
        <v>0.03342437629973973</v>
      </c>
      <c r="J251" s="36">
        <v>0.034669411881911465</v>
      </c>
      <c r="K251" s="36">
        <v>0.05972095599690721</v>
      </c>
      <c r="L251" s="36">
        <v>0.03394549865407124</v>
      </c>
      <c r="M251" s="36">
        <v>0.03425970893543275</v>
      </c>
      <c r="N251" s="36">
        <v>0</v>
      </c>
      <c r="O251" s="36">
        <v>0</v>
      </c>
      <c r="P251" s="36">
        <v>0</v>
      </c>
      <c r="Q251" s="36">
        <v>0</v>
      </c>
      <c r="R251" s="36">
        <v>0</v>
      </c>
      <c r="S251" s="36">
        <v>0</v>
      </c>
      <c r="T251" s="36">
        <v>0</v>
      </c>
      <c r="U251" s="36">
        <v>0</v>
      </c>
      <c r="V251" s="36">
        <v>0</v>
      </c>
      <c r="W251" s="36">
        <v>0</v>
      </c>
      <c r="X251" s="36">
        <v>0</v>
      </c>
      <c r="Y251" s="36">
        <v>0</v>
      </c>
      <c r="Z251" s="36">
        <v>0</v>
      </c>
      <c r="AA251" s="36">
        <v>0</v>
      </c>
      <c r="AB251" s="36">
        <v>0</v>
      </c>
      <c r="AC251" s="36">
        <v>0</v>
      </c>
      <c r="AD251" s="36">
        <v>0</v>
      </c>
      <c r="AE251" s="36">
        <v>0</v>
      </c>
      <c r="AF251" s="36">
        <v>0</v>
      </c>
      <c r="AG251" s="36">
        <v>0</v>
      </c>
      <c r="AH251" s="36">
        <v>0</v>
      </c>
      <c r="AI251" s="36">
        <v>0</v>
      </c>
      <c r="AJ251" s="36">
        <v>0</v>
      </c>
      <c r="AK251" s="36">
        <v>0</v>
      </c>
      <c r="AL251" s="36">
        <v>0</v>
      </c>
      <c r="AM251" s="36">
        <v>0</v>
      </c>
      <c r="AN251" s="36">
        <v>0</v>
      </c>
      <c r="AO251" s="36">
        <v>0</v>
      </c>
      <c r="AP251" s="36">
        <v>0</v>
      </c>
      <c r="AQ251" s="36">
        <v>0</v>
      </c>
      <c r="AR251" s="36">
        <v>0</v>
      </c>
      <c r="AS251" s="36">
        <v>0</v>
      </c>
      <c r="AT251" s="36">
        <v>0</v>
      </c>
      <c r="AU251" s="36">
        <v>0</v>
      </c>
      <c r="AV251" s="36">
        <v>0</v>
      </c>
      <c r="AW251" s="36">
        <v>0</v>
      </c>
      <c r="AX251" s="36">
        <v>0</v>
      </c>
      <c r="AY251" s="36">
        <v>0</v>
      </c>
      <c r="AZ251" s="36">
        <v>0</v>
      </c>
      <c r="BA251" s="36">
        <v>0</v>
      </c>
      <c r="BB251" s="36">
        <v>0</v>
      </c>
      <c r="BC251" s="36">
        <v>0</v>
      </c>
      <c r="BD251" s="36">
        <v>0</v>
      </c>
      <c r="BE251" s="36">
        <v>0</v>
      </c>
      <c r="BF251" s="36">
        <v>0</v>
      </c>
      <c r="BG251" s="36">
        <v>0</v>
      </c>
      <c r="BH251" s="36">
        <v>0</v>
      </c>
      <c r="BI251" s="36">
        <v>0</v>
      </c>
    </row>
    <row r="252" spans="1:61" s="13" customFormat="1" ht="15.75">
      <c r="A252" s="13" t="s">
        <v>70</v>
      </c>
      <c r="B252" s="43">
        <f>+B251*B250</f>
        <v>77</v>
      </c>
      <c r="C252" s="43">
        <f aca="true" t="shared" si="222" ref="C252:BI252">+C251*C250</f>
        <v>43</v>
      </c>
      <c r="D252" s="43">
        <f t="shared" si="222"/>
        <v>34</v>
      </c>
      <c r="E252" s="43">
        <f t="shared" si="222"/>
        <v>72</v>
      </c>
      <c r="F252" s="43">
        <f t="shared" si="222"/>
        <v>77</v>
      </c>
      <c r="G252" s="43">
        <f t="shared" si="222"/>
        <v>507</v>
      </c>
      <c r="H252" s="43">
        <f t="shared" si="222"/>
        <v>403</v>
      </c>
      <c r="I252" s="43">
        <f t="shared" si="222"/>
        <v>478</v>
      </c>
      <c r="J252" s="43">
        <f t="shared" si="222"/>
        <v>261</v>
      </c>
      <c r="K252" s="43">
        <f t="shared" si="222"/>
        <v>375</v>
      </c>
      <c r="L252" s="43">
        <f t="shared" si="222"/>
        <v>255.99999999999997</v>
      </c>
      <c r="M252" s="43">
        <f t="shared" si="222"/>
        <v>255.99999999999997</v>
      </c>
      <c r="N252" s="43">
        <f t="shared" si="222"/>
        <v>0</v>
      </c>
      <c r="O252" s="43">
        <f t="shared" si="222"/>
        <v>0</v>
      </c>
      <c r="P252" s="43">
        <f t="shared" si="222"/>
        <v>0</v>
      </c>
      <c r="Q252" s="43">
        <f t="shared" si="222"/>
        <v>0</v>
      </c>
      <c r="R252" s="43">
        <f t="shared" si="222"/>
        <v>0</v>
      </c>
      <c r="S252" s="43">
        <f t="shared" si="222"/>
        <v>0</v>
      </c>
      <c r="T252" s="43">
        <f t="shared" si="222"/>
        <v>0</v>
      </c>
      <c r="U252" s="43">
        <f t="shared" si="222"/>
        <v>0</v>
      </c>
      <c r="V252" s="43">
        <f t="shared" si="222"/>
        <v>0</v>
      </c>
      <c r="W252" s="43">
        <f t="shared" si="222"/>
        <v>0</v>
      </c>
      <c r="X252" s="43">
        <f t="shared" si="222"/>
        <v>0</v>
      </c>
      <c r="Y252" s="43">
        <f t="shared" si="222"/>
        <v>0</v>
      </c>
      <c r="Z252" s="43">
        <f t="shared" si="222"/>
        <v>0</v>
      </c>
      <c r="AA252" s="43">
        <f t="shared" si="222"/>
        <v>0</v>
      </c>
      <c r="AB252" s="43">
        <f t="shared" si="222"/>
        <v>0</v>
      </c>
      <c r="AC252" s="43">
        <f t="shared" si="222"/>
        <v>0</v>
      </c>
      <c r="AD252" s="43">
        <f t="shared" si="222"/>
        <v>0</v>
      </c>
      <c r="AE252" s="43">
        <f t="shared" si="222"/>
        <v>0</v>
      </c>
      <c r="AF252" s="43">
        <f t="shared" si="222"/>
        <v>0</v>
      </c>
      <c r="AG252" s="43">
        <f t="shared" si="222"/>
        <v>0</v>
      </c>
      <c r="AH252" s="43">
        <f t="shared" si="222"/>
        <v>0</v>
      </c>
      <c r="AI252" s="43">
        <f t="shared" si="222"/>
        <v>0</v>
      </c>
      <c r="AJ252" s="43">
        <f t="shared" si="222"/>
        <v>0</v>
      </c>
      <c r="AK252" s="43">
        <f t="shared" si="222"/>
        <v>0</v>
      </c>
      <c r="AL252" s="43">
        <f t="shared" si="222"/>
        <v>0</v>
      </c>
      <c r="AM252" s="43">
        <f t="shared" si="222"/>
        <v>0</v>
      </c>
      <c r="AN252" s="43">
        <f t="shared" si="222"/>
        <v>0</v>
      </c>
      <c r="AO252" s="43">
        <f t="shared" si="222"/>
        <v>0</v>
      </c>
      <c r="AP252" s="43">
        <f t="shared" si="222"/>
        <v>0</v>
      </c>
      <c r="AQ252" s="43">
        <f t="shared" si="222"/>
        <v>0</v>
      </c>
      <c r="AR252" s="43">
        <f t="shared" si="222"/>
        <v>0</v>
      </c>
      <c r="AS252" s="43">
        <f t="shared" si="222"/>
        <v>0</v>
      </c>
      <c r="AT252" s="43">
        <f t="shared" si="222"/>
        <v>0</v>
      </c>
      <c r="AU252" s="43">
        <f t="shared" si="222"/>
        <v>0</v>
      </c>
      <c r="AV252" s="43">
        <f t="shared" si="222"/>
        <v>0</v>
      </c>
      <c r="AW252" s="43">
        <f t="shared" si="222"/>
        <v>0</v>
      </c>
      <c r="AX252" s="43">
        <f t="shared" si="222"/>
        <v>0</v>
      </c>
      <c r="AY252" s="43">
        <f t="shared" si="222"/>
        <v>0</v>
      </c>
      <c r="AZ252" s="43">
        <f t="shared" si="222"/>
        <v>0</v>
      </c>
      <c r="BA252" s="43">
        <f t="shared" si="222"/>
        <v>0</v>
      </c>
      <c r="BB252" s="43">
        <f t="shared" si="222"/>
        <v>0</v>
      </c>
      <c r="BC252" s="43">
        <f t="shared" si="222"/>
        <v>0</v>
      </c>
      <c r="BD252" s="43">
        <f t="shared" si="222"/>
        <v>0</v>
      </c>
      <c r="BE252" s="43">
        <f t="shared" si="222"/>
        <v>0</v>
      </c>
      <c r="BF252" s="43">
        <f t="shared" si="222"/>
        <v>0</v>
      </c>
      <c r="BG252" s="43">
        <f t="shared" si="222"/>
        <v>0</v>
      </c>
      <c r="BH252" s="43">
        <f t="shared" si="222"/>
        <v>0</v>
      </c>
      <c r="BI252" s="43">
        <f t="shared" si="222"/>
        <v>0</v>
      </c>
    </row>
    <row r="254" ht="15.75">
      <c r="A254" s="13" t="s">
        <v>143</v>
      </c>
    </row>
    <row r="255" spans="1:61" s="13" customFormat="1" ht="15.75">
      <c r="A255" s="12" t="s">
        <v>85</v>
      </c>
      <c r="B255" s="60">
        <f>+B194</f>
        <v>1356.7058823529412</v>
      </c>
      <c r="C255" s="60">
        <f aca="true" t="shared" si="223" ref="C255:BI255">+C194</f>
        <v>2081.333333333333</v>
      </c>
      <c r="D255" s="60">
        <f t="shared" si="223"/>
        <v>3980.24</v>
      </c>
      <c r="E255" s="60">
        <f t="shared" si="223"/>
        <v>8162</v>
      </c>
      <c r="F255" s="60">
        <f t="shared" si="223"/>
        <v>6931.88</v>
      </c>
      <c r="G255" s="60">
        <f t="shared" si="223"/>
        <v>22640.543478260868</v>
      </c>
      <c r="H255" s="60">
        <f t="shared" si="223"/>
        <v>17441.767441860466</v>
      </c>
      <c r="I255" s="60">
        <f t="shared" si="223"/>
        <v>14300.940000000002</v>
      </c>
      <c r="J255" s="60">
        <f t="shared" si="223"/>
        <v>7528.25</v>
      </c>
      <c r="K255" s="60">
        <f t="shared" si="223"/>
        <v>6279.202898550724</v>
      </c>
      <c r="L255" s="60">
        <f t="shared" si="223"/>
        <v>7541.500645161291</v>
      </c>
      <c r="M255" s="60">
        <f t="shared" si="223"/>
        <v>7472.334352941178</v>
      </c>
      <c r="N255" s="60">
        <f t="shared" si="223"/>
        <v>0</v>
      </c>
      <c r="O255" s="60">
        <f t="shared" si="223"/>
        <v>0</v>
      </c>
      <c r="P255" s="60">
        <f t="shared" si="223"/>
        <v>0</v>
      </c>
      <c r="Q255" s="60">
        <f t="shared" si="223"/>
        <v>0</v>
      </c>
      <c r="R255" s="60">
        <f t="shared" si="223"/>
        <v>0</v>
      </c>
      <c r="S255" s="60">
        <f t="shared" si="223"/>
        <v>0</v>
      </c>
      <c r="T255" s="60">
        <f t="shared" si="223"/>
        <v>0</v>
      </c>
      <c r="U255" s="60">
        <f t="shared" si="223"/>
        <v>0</v>
      </c>
      <c r="V255" s="60">
        <f t="shared" si="223"/>
        <v>0</v>
      </c>
      <c r="W255" s="60">
        <f t="shared" si="223"/>
        <v>0</v>
      </c>
      <c r="X255" s="60">
        <f t="shared" si="223"/>
        <v>0</v>
      </c>
      <c r="Y255" s="60">
        <f t="shared" si="223"/>
        <v>0</v>
      </c>
      <c r="Z255" s="60">
        <f t="shared" si="223"/>
        <v>0</v>
      </c>
      <c r="AA255" s="60">
        <f t="shared" si="223"/>
        <v>0</v>
      </c>
      <c r="AB255" s="60">
        <f t="shared" si="223"/>
        <v>0</v>
      </c>
      <c r="AC255" s="60">
        <f t="shared" si="223"/>
        <v>0</v>
      </c>
      <c r="AD255" s="60">
        <f t="shared" si="223"/>
        <v>0</v>
      </c>
      <c r="AE255" s="60">
        <f t="shared" si="223"/>
        <v>0</v>
      </c>
      <c r="AF255" s="60">
        <f t="shared" si="223"/>
        <v>0</v>
      </c>
      <c r="AG255" s="60">
        <f t="shared" si="223"/>
        <v>0</v>
      </c>
      <c r="AH255" s="60">
        <f t="shared" si="223"/>
        <v>0</v>
      </c>
      <c r="AI255" s="60">
        <f t="shared" si="223"/>
        <v>0</v>
      </c>
      <c r="AJ255" s="60">
        <f t="shared" si="223"/>
        <v>0</v>
      </c>
      <c r="AK255" s="60">
        <f t="shared" si="223"/>
        <v>0</v>
      </c>
      <c r="AL255" s="60">
        <f t="shared" si="223"/>
        <v>0</v>
      </c>
      <c r="AM255" s="60">
        <f t="shared" si="223"/>
        <v>0</v>
      </c>
      <c r="AN255" s="60">
        <f t="shared" si="223"/>
        <v>0</v>
      </c>
      <c r="AO255" s="60">
        <f t="shared" si="223"/>
        <v>0</v>
      </c>
      <c r="AP255" s="60">
        <f t="shared" si="223"/>
        <v>0</v>
      </c>
      <c r="AQ255" s="60">
        <f t="shared" si="223"/>
        <v>0</v>
      </c>
      <c r="AR255" s="60">
        <f t="shared" si="223"/>
        <v>0</v>
      </c>
      <c r="AS255" s="60">
        <f t="shared" si="223"/>
        <v>0</v>
      </c>
      <c r="AT255" s="60">
        <f t="shared" si="223"/>
        <v>0</v>
      </c>
      <c r="AU255" s="60">
        <f t="shared" si="223"/>
        <v>0</v>
      </c>
      <c r="AV255" s="60">
        <f t="shared" si="223"/>
        <v>0</v>
      </c>
      <c r="AW255" s="60">
        <f t="shared" si="223"/>
        <v>0</v>
      </c>
      <c r="AX255" s="60">
        <f t="shared" si="223"/>
        <v>0</v>
      </c>
      <c r="AY255" s="60">
        <f t="shared" si="223"/>
        <v>0</v>
      </c>
      <c r="AZ255" s="60">
        <f t="shared" si="223"/>
        <v>0</v>
      </c>
      <c r="BA255" s="60">
        <f t="shared" si="223"/>
        <v>0</v>
      </c>
      <c r="BB255" s="60">
        <f t="shared" si="223"/>
        <v>0</v>
      </c>
      <c r="BC255" s="60">
        <f t="shared" si="223"/>
        <v>0</v>
      </c>
      <c r="BD255" s="60">
        <f t="shared" si="223"/>
        <v>0</v>
      </c>
      <c r="BE255" s="60">
        <f t="shared" si="223"/>
        <v>0</v>
      </c>
      <c r="BF255" s="60">
        <f t="shared" si="223"/>
        <v>0</v>
      </c>
      <c r="BG255" s="60">
        <f t="shared" si="223"/>
        <v>0</v>
      </c>
      <c r="BH255" s="60">
        <f t="shared" si="223"/>
        <v>0</v>
      </c>
      <c r="BI255" s="60">
        <f t="shared" si="223"/>
        <v>0</v>
      </c>
    </row>
    <row r="256" spans="1:61" ht="15.75">
      <c r="A256" s="12" t="s">
        <v>69</v>
      </c>
      <c r="B256" s="36">
        <v>0</v>
      </c>
      <c r="C256" s="36">
        <v>0</v>
      </c>
      <c r="D256" s="36">
        <v>0</v>
      </c>
      <c r="E256" s="36">
        <v>0</v>
      </c>
      <c r="F256" s="36">
        <v>0.050347091986589494</v>
      </c>
      <c r="G256" s="36">
        <v>0.04770203511399807</v>
      </c>
      <c r="H256" s="36">
        <v>0.022990789284209515</v>
      </c>
      <c r="I256" s="36">
        <v>0.014404647526666077</v>
      </c>
      <c r="J256" s="36">
        <v>0.022315943280310828</v>
      </c>
      <c r="K256" s="36">
        <v>0.005892467658361511</v>
      </c>
      <c r="L256" s="36">
        <v>0.004906185352346234</v>
      </c>
      <c r="M256" s="36">
        <v>0.004951598557074265</v>
      </c>
      <c r="N256" s="36">
        <v>0</v>
      </c>
      <c r="O256" s="36">
        <v>0</v>
      </c>
      <c r="P256" s="36">
        <v>0</v>
      </c>
      <c r="Q256" s="36">
        <v>0</v>
      </c>
      <c r="R256" s="36">
        <v>0</v>
      </c>
      <c r="S256" s="36">
        <v>0</v>
      </c>
      <c r="T256" s="36">
        <v>0</v>
      </c>
      <c r="U256" s="36">
        <v>0</v>
      </c>
      <c r="V256" s="36">
        <v>0</v>
      </c>
      <c r="W256" s="36">
        <v>0</v>
      </c>
      <c r="X256" s="36">
        <v>0</v>
      </c>
      <c r="Y256" s="36">
        <v>0</v>
      </c>
      <c r="Z256" s="36">
        <v>0</v>
      </c>
      <c r="AA256" s="36">
        <v>0</v>
      </c>
      <c r="AB256" s="36">
        <v>0</v>
      </c>
      <c r="AC256" s="36">
        <v>0</v>
      </c>
      <c r="AD256" s="36">
        <v>0</v>
      </c>
      <c r="AE256" s="36">
        <v>0</v>
      </c>
      <c r="AF256" s="36">
        <v>0</v>
      </c>
      <c r="AG256" s="36">
        <v>0</v>
      </c>
      <c r="AH256" s="36">
        <v>0</v>
      </c>
      <c r="AI256" s="36">
        <v>0</v>
      </c>
      <c r="AJ256" s="36">
        <v>0</v>
      </c>
      <c r="AK256" s="36">
        <v>0</v>
      </c>
      <c r="AL256" s="36">
        <v>0</v>
      </c>
      <c r="AM256" s="36">
        <v>0</v>
      </c>
      <c r="AN256" s="36">
        <v>0</v>
      </c>
      <c r="AO256" s="36">
        <v>0</v>
      </c>
      <c r="AP256" s="36">
        <v>0</v>
      </c>
      <c r="AQ256" s="36">
        <v>0</v>
      </c>
      <c r="AR256" s="36">
        <v>0</v>
      </c>
      <c r="AS256" s="36">
        <v>0</v>
      </c>
      <c r="AT256" s="36">
        <v>0</v>
      </c>
      <c r="AU256" s="36">
        <v>0</v>
      </c>
      <c r="AV256" s="36">
        <v>0</v>
      </c>
      <c r="AW256" s="36">
        <v>0</v>
      </c>
      <c r="AX256" s="36">
        <v>0</v>
      </c>
      <c r="AY256" s="36">
        <v>0</v>
      </c>
      <c r="AZ256" s="36">
        <v>0</v>
      </c>
      <c r="BA256" s="36">
        <v>0</v>
      </c>
      <c r="BB256" s="36">
        <v>0</v>
      </c>
      <c r="BC256" s="36">
        <v>0</v>
      </c>
      <c r="BD256" s="36">
        <v>0</v>
      </c>
      <c r="BE256" s="36">
        <v>0</v>
      </c>
      <c r="BF256" s="36">
        <v>0</v>
      </c>
      <c r="BG256" s="36">
        <v>0</v>
      </c>
      <c r="BH256" s="36">
        <v>0</v>
      </c>
      <c r="BI256" s="36">
        <v>0</v>
      </c>
    </row>
    <row r="257" spans="1:61" s="13" customFormat="1" ht="15.75">
      <c r="A257" s="13" t="s">
        <v>144</v>
      </c>
      <c r="B257" s="43">
        <f>+B255*B256</f>
        <v>0</v>
      </c>
      <c r="C257" s="43">
        <f aca="true" t="shared" si="224" ref="C257:BI257">+C255*C256</f>
        <v>0</v>
      </c>
      <c r="D257" s="43">
        <f t="shared" si="224"/>
        <v>0</v>
      </c>
      <c r="E257" s="43">
        <f t="shared" si="224"/>
        <v>0</v>
      </c>
      <c r="F257" s="43">
        <f t="shared" si="224"/>
        <v>349</v>
      </c>
      <c r="G257" s="43">
        <f t="shared" si="224"/>
        <v>1080</v>
      </c>
      <c r="H257" s="43">
        <f t="shared" si="224"/>
        <v>401</v>
      </c>
      <c r="I257" s="43">
        <f t="shared" si="224"/>
        <v>206</v>
      </c>
      <c r="J257" s="43">
        <f t="shared" si="224"/>
        <v>168</v>
      </c>
      <c r="K257" s="43">
        <f t="shared" si="224"/>
        <v>37</v>
      </c>
      <c r="L257" s="43">
        <f t="shared" si="224"/>
        <v>37</v>
      </c>
      <c r="M257" s="43">
        <f t="shared" si="224"/>
        <v>37</v>
      </c>
      <c r="N257" s="43">
        <f t="shared" si="224"/>
        <v>0</v>
      </c>
      <c r="O257" s="43">
        <f t="shared" si="224"/>
        <v>0</v>
      </c>
      <c r="P257" s="43">
        <f t="shared" si="224"/>
        <v>0</v>
      </c>
      <c r="Q257" s="43">
        <f t="shared" si="224"/>
        <v>0</v>
      </c>
      <c r="R257" s="43">
        <f t="shared" si="224"/>
        <v>0</v>
      </c>
      <c r="S257" s="43">
        <f t="shared" si="224"/>
        <v>0</v>
      </c>
      <c r="T257" s="43">
        <f t="shared" si="224"/>
        <v>0</v>
      </c>
      <c r="U257" s="43">
        <f t="shared" si="224"/>
        <v>0</v>
      </c>
      <c r="V257" s="43">
        <f t="shared" si="224"/>
        <v>0</v>
      </c>
      <c r="W257" s="43">
        <f t="shared" si="224"/>
        <v>0</v>
      </c>
      <c r="X257" s="43">
        <f t="shared" si="224"/>
        <v>0</v>
      </c>
      <c r="Y257" s="43">
        <f t="shared" si="224"/>
        <v>0</v>
      </c>
      <c r="Z257" s="43">
        <f t="shared" si="224"/>
        <v>0</v>
      </c>
      <c r="AA257" s="43">
        <f t="shared" si="224"/>
        <v>0</v>
      </c>
      <c r="AB257" s="43">
        <f t="shared" si="224"/>
        <v>0</v>
      </c>
      <c r="AC257" s="43">
        <f t="shared" si="224"/>
        <v>0</v>
      </c>
      <c r="AD257" s="43">
        <f t="shared" si="224"/>
        <v>0</v>
      </c>
      <c r="AE257" s="43">
        <f t="shared" si="224"/>
        <v>0</v>
      </c>
      <c r="AF257" s="43">
        <f t="shared" si="224"/>
        <v>0</v>
      </c>
      <c r="AG257" s="43">
        <f t="shared" si="224"/>
        <v>0</v>
      </c>
      <c r="AH257" s="43">
        <f t="shared" si="224"/>
        <v>0</v>
      </c>
      <c r="AI257" s="43">
        <f t="shared" si="224"/>
        <v>0</v>
      </c>
      <c r="AJ257" s="43">
        <f t="shared" si="224"/>
        <v>0</v>
      </c>
      <c r="AK257" s="43">
        <f t="shared" si="224"/>
        <v>0</v>
      </c>
      <c r="AL257" s="43">
        <f t="shared" si="224"/>
        <v>0</v>
      </c>
      <c r="AM257" s="43">
        <f t="shared" si="224"/>
        <v>0</v>
      </c>
      <c r="AN257" s="43">
        <f t="shared" si="224"/>
        <v>0</v>
      </c>
      <c r="AO257" s="43">
        <f t="shared" si="224"/>
        <v>0</v>
      </c>
      <c r="AP257" s="43">
        <f t="shared" si="224"/>
        <v>0</v>
      </c>
      <c r="AQ257" s="43">
        <f t="shared" si="224"/>
        <v>0</v>
      </c>
      <c r="AR257" s="43">
        <f t="shared" si="224"/>
        <v>0</v>
      </c>
      <c r="AS257" s="43">
        <f t="shared" si="224"/>
        <v>0</v>
      </c>
      <c r="AT257" s="43">
        <f t="shared" si="224"/>
        <v>0</v>
      </c>
      <c r="AU257" s="43">
        <f t="shared" si="224"/>
        <v>0</v>
      </c>
      <c r="AV257" s="43">
        <f t="shared" si="224"/>
        <v>0</v>
      </c>
      <c r="AW257" s="43">
        <f t="shared" si="224"/>
        <v>0</v>
      </c>
      <c r="AX257" s="43">
        <f t="shared" si="224"/>
        <v>0</v>
      </c>
      <c r="AY257" s="43">
        <f t="shared" si="224"/>
        <v>0</v>
      </c>
      <c r="AZ257" s="43">
        <f t="shared" si="224"/>
        <v>0</v>
      </c>
      <c r="BA257" s="43">
        <f t="shared" si="224"/>
        <v>0</v>
      </c>
      <c r="BB257" s="43">
        <f t="shared" si="224"/>
        <v>0</v>
      </c>
      <c r="BC257" s="43">
        <f t="shared" si="224"/>
        <v>0</v>
      </c>
      <c r="BD257" s="43">
        <f t="shared" si="224"/>
        <v>0</v>
      </c>
      <c r="BE257" s="43">
        <f t="shared" si="224"/>
        <v>0</v>
      </c>
      <c r="BF257" s="43">
        <f t="shared" si="224"/>
        <v>0</v>
      </c>
      <c r="BG257" s="43">
        <f t="shared" si="224"/>
        <v>0</v>
      </c>
      <c r="BH257" s="43">
        <f t="shared" si="224"/>
        <v>0</v>
      </c>
      <c r="BI257" s="43">
        <f t="shared" si="224"/>
        <v>0</v>
      </c>
    </row>
    <row r="258" spans="2:61" s="13" customFormat="1" ht="15.75"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</row>
    <row r="259" spans="1:61" s="13" customFormat="1" ht="15.75">
      <c r="A259" s="13" t="s">
        <v>44</v>
      </c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</row>
    <row r="260" spans="1:61" ht="15.75">
      <c r="A260" s="12" t="s">
        <v>137</v>
      </c>
      <c r="B260" s="11">
        <f>B40</f>
        <v>1472.5</v>
      </c>
      <c r="C260" s="11">
        <f aca="true" t="shared" si="225" ref="C260:M260">C40</f>
        <v>1516.485426</v>
      </c>
      <c r="D260" s="11">
        <f t="shared" si="225"/>
        <v>1593.482077</v>
      </c>
      <c r="E260" s="11">
        <f t="shared" si="225"/>
        <v>1722.0620955</v>
      </c>
      <c r="F260" s="11">
        <f t="shared" si="225"/>
        <v>1839.0447149999998</v>
      </c>
      <c r="G260" s="11">
        <f t="shared" si="225"/>
        <v>1977.5441972499998</v>
      </c>
      <c r="H260" s="11">
        <f t="shared" si="225"/>
        <v>2144.2770359999995</v>
      </c>
      <c r="I260" s="11">
        <f t="shared" si="225"/>
        <v>2330.095254</v>
      </c>
      <c r="J260" s="11">
        <f t="shared" si="225"/>
        <v>2529.7958255</v>
      </c>
      <c r="K260" s="11">
        <f t="shared" si="225"/>
        <v>2802.77110925</v>
      </c>
      <c r="L260" s="11">
        <f t="shared" si="225"/>
        <v>3127.2678515</v>
      </c>
      <c r="M260" s="11">
        <f t="shared" si="225"/>
        <v>3414.7306975</v>
      </c>
      <c r="N260" s="11">
        <f aca="true" t="shared" si="226" ref="N260:Y260">N40</f>
        <v>3571.642549</v>
      </c>
      <c r="O260" s="11">
        <f t="shared" si="226"/>
        <v>3571.642549</v>
      </c>
      <c r="P260" s="11">
        <f t="shared" si="226"/>
        <v>3571.642549</v>
      </c>
      <c r="Q260" s="11">
        <f t="shared" si="226"/>
        <v>3571.642549</v>
      </c>
      <c r="R260" s="11">
        <f t="shared" si="226"/>
        <v>3571.642549</v>
      </c>
      <c r="S260" s="11">
        <f t="shared" si="226"/>
        <v>3571.642549</v>
      </c>
      <c r="T260" s="11">
        <f t="shared" si="226"/>
        <v>3571.642549</v>
      </c>
      <c r="U260" s="11">
        <f t="shared" si="226"/>
        <v>3571.642549</v>
      </c>
      <c r="V260" s="11">
        <f t="shared" si="226"/>
        <v>3571.642549</v>
      </c>
      <c r="W260" s="11">
        <f t="shared" si="226"/>
        <v>3571.642549</v>
      </c>
      <c r="X260" s="11">
        <f t="shared" si="226"/>
        <v>3571.642549</v>
      </c>
      <c r="Y260" s="11">
        <f t="shared" si="226"/>
        <v>3571.642549</v>
      </c>
      <c r="Z260" s="11">
        <f aca="true" t="shared" si="227" ref="Z260:AK260">Z40</f>
        <v>3571.642549</v>
      </c>
      <c r="AA260" s="11">
        <f t="shared" si="227"/>
        <v>3571.642549</v>
      </c>
      <c r="AB260" s="11">
        <f t="shared" si="227"/>
        <v>3571.642549</v>
      </c>
      <c r="AC260" s="11">
        <f t="shared" si="227"/>
        <v>3571.642549</v>
      </c>
      <c r="AD260" s="11">
        <f t="shared" si="227"/>
        <v>3571.642549</v>
      </c>
      <c r="AE260" s="11">
        <f t="shared" si="227"/>
        <v>3571.642549</v>
      </c>
      <c r="AF260" s="11">
        <f t="shared" si="227"/>
        <v>3571.642549</v>
      </c>
      <c r="AG260" s="11">
        <f t="shared" si="227"/>
        <v>3571.642549</v>
      </c>
      <c r="AH260" s="11">
        <f t="shared" si="227"/>
        <v>3571.642549</v>
      </c>
      <c r="AI260" s="11">
        <f t="shared" si="227"/>
        <v>3571.642549</v>
      </c>
      <c r="AJ260" s="11">
        <f t="shared" si="227"/>
        <v>3571.642549</v>
      </c>
      <c r="AK260" s="11">
        <f t="shared" si="227"/>
        <v>3571.642549</v>
      </c>
      <c r="AL260" s="11">
        <f aca="true" t="shared" si="228" ref="AL260:BI260">AL40</f>
        <v>3571.642549</v>
      </c>
      <c r="AM260" s="11">
        <f t="shared" si="228"/>
        <v>3571.642549</v>
      </c>
      <c r="AN260" s="11">
        <f t="shared" si="228"/>
        <v>3571.642549</v>
      </c>
      <c r="AO260" s="11">
        <f t="shared" si="228"/>
        <v>3571.642549</v>
      </c>
      <c r="AP260" s="11">
        <f t="shared" si="228"/>
        <v>3571.642549</v>
      </c>
      <c r="AQ260" s="11">
        <f t="shared" si="228"/>
        <v>3571.642549</v>
      </c>
      <c r="AR260" s="11">
        <f t="shared" si="228"/>
        <v>3571.642549</v>
      </c>
      <c r="AS260" s="11">
        <f t="shared" si="228"/>
        <v>3571.642549</v>
      </c>
      <c r="AT260" s="11">
        <f t="shared" si="228"/>
        <v>3571.642549</v>
      </c>
      <c r="AU260" s="11">
        <f t="shared" si="228"/>
        <v>3571.642549</v>
      </c>
      <c r="AV260" s="11">
        <f t="shared" si="228"/>
        <v>3571.642549</v>
      </c>
      <c r="AW260" s="11">
        <f t="shared" si="228"/>
        <v>3571.642549</v>
      </c>
      <c r="AX260" s="11">
        <f t="shared" si="228"/>
        <v>3571.642549</v>
      </c>
      <c r="AY260" s="11">
        <f t="shared" si="228"/>
        <v>3571.642549</v>
      </c>
      <c r="AZ260" s="11">
        <f t="shared" si="228"/>
        <v>3571.642549</v>
      </c>
      <c r="BA260" s="11">
        <f t="shared" si="228"/>
        <v>3571.642549</v>
      </c>
      <c r="BB260" s="11">
        <f t="shared" si="228"/>
        <v>3571.642549</v>
      </c>
      <c r="BC260" s="11">
        <f t="shared" si="228"/>
        <v>3571.642549</v>
      </c>
      <c r="BD260" s="11">
        <f t="shared" si="228"/>
        <v>3571.642549</v>
      </c>
      <c r="BE260" s="11">
        <f t="shared" si="228"/>
        <v>3571.642549</v>
      </c>
      <c r="BF260" s="11">
        <f t="shared" si="228"/>
        <v>3571.642549</v>
      </c>
      <c r="BG260" s="11">
        <f t="shared" si="228"/>
        <v>3571.642549</v>
      </c>
      <c r="BH260" s="11">
        <f t="shared" si="228"/>
        <v>3571.642549</v>
      </c>
      <c r="BI260" s="11">
        <f t="shared" si="228"/>
        <v>3571.642549</v>
      </c>
    </row>
    <row r="261" spans="1:61" ht="15.75">
      <c r="A261" s="12" t="s">
        <v>45</v>
      </c>
      <c r="B261" s="117">
        <v>14.300169779286927</v>
      </c>
      <c r="C261" s="117">
        <v>14.486126686983408</v>
      </c>
      <c r="D261" s="117">
        <v>14.341548191759173</v>
      </c>
      <c r="E261" s="117">
        <v>13.482092231557397</v>
      </c>
      <c r="F261" s="117">
        <v>12.014389764307609</v>
      </c>
      <c r="G261" s="117">
        <v>11.156767080443062</v>
      </c>
      <c r="H261" s="117">
        <v>10.825560135318264</v>
      </c>
      <c r="I261" s="117">
        <v>8.962294551757411</v>
      </c>
      <c r="J261" s="117">
        <v>8.498709573034672</v>
      </c>
      <c r="K261" s="117">
        <v>7.7248548511667945</v>
      </c>
      <c r="L261" s="117">
        <v>5.873177761601148</v>
      </c>
      <c r="M261" s="117">
        <v>6.550150504218495</v>
      </c>
      <c r="N261" s="107">
        <f aca="true" t="shared" si="229" ref="C261:BI261">N208</f>
        <v>0</v>
      </c>
      <c r="O261" s="107">
        <f t="shared" si="229"/>
        <v>0</v>
      </c>
      <c r="P261" s="107">
        <f t="shared" si="229"/>
        <v>0</v>
      </c>
      <c r="Q261" s="107">
        <f t="shared" si="229"/>
        <v>0</v>
      </c>
      <c r="R261" s="107">
        <f t="shared" si="229"/>
        <v>0</v>
      </c>
      <c r="S261" s="107">
        <f t="shared" si="229"/>
        <v>0</v>
      </c>
      <c r="T261" s="107">
        <f t="shared" si="229"/>
        <v>0</v>
      </c>
      <c r="U261" s="107">
        <f t="shared" si="229"/>
        <v>0</v>
      </c>
      <c r="V261" s="107">
        <f t="shared" si="229"/>
        <v>0</v>
      </c>
      <c r="W261" s="107">
        <f t="shared" si="229"/>
        <v>0</v>
      </c>
      <c r="X261" s="107">
        <f t="shared" si="229"/>
        <v>0</v>
      </c>
      <c r="Y261" s="107">
        <f t="shared" si="229"/>
        <v>0</v>
      </c>
      <c r="Z261" s="107">
        <f t="shared" si="229"/>
        <v>0</v>
      </c>
      <c r="AA261" s="107">
        <f t="shared" si="229"/>
        <v>0</v>
      </c>
      <c r="AB261" s="107">
        <f t="shared" si="229"/>
        <v>0</v>
      </c>
      <c r="AC261" s="107">
        <f t="shared" si="229"/>
        <v>0</v>
      </c>
      <c r="AD261" s="107">
        <f t="shared" si="229"/>
        <v>0</v>
      </c>
      <c r="AE261" s="107">
        <f t="shared" si="229"/>
        <v>0</v>
      </c>
      <c r="AF261" s="107">
        <f t="shared" si="229"/>
        <v>0</v>
      </c>
      <c r="AG261" s="107">
        <f t="shared" si="229"/>
        <v>0</v>
      </c>
      <c r="AH261" s="107">
        <f t="shared" si="229"/>
        <v>0</v>
      </c>
      <c r="AI261" s="107">
        <f t="shared" si="229"/>
        <v>0</v>
      </c>
      <c r="AJ261" s="107">
        <f t="shared" si="229"/>
        <v>0</v>
      </c>
      <c r="AK261" s="107">
        <f t="shared" si="229"/>
        <v>0</v>
      </c>
      <c r="AL261" s="107">
        <f t="shared" si="229"/>
        <v>0</v>
      </c>
      <c r="AM261" s="107">
        <f t="shared" si="229"/>
        <v>0</v>
      </c>
      <c r="AN261" s="107">
        <f t="shared" si="229"/>
        <v>0</v>
      </c>
      <c r="AO261" s="107">
        <f t="shared" si="229"/>
        <v>0</v>
      </c>
      <c r="AP261" s="107">
        <f t="shared" si="229"/>
        <v>0</v>
      </c>
      <c r="AQ261" s="107">
        <f t="shared" si="229"/>
        <v>0</v>
      </c>
      <c r="AR261" s="107">
        <f t="shared" si="229"/>
        <v>0</v>
      </c>
      <c r="AS261" s="107">
        <f t="shared" si="229"/>
        <v>0</v>
      </c>
      <c r="AT261" s="107">
        <f t="shared" si="229"/>
        <v>0</v>
      </c>
      <c r="AU261" s="107">
        <f t="shared" si="229"/>
        <v>0</v>
      </c>
      <c r="AV261" s="107">
        <f t="shared" si="229"/>
        <v>0</v>
      </c>
      <c r="AW261" s="107">
        <f t="shared" si="229"/>
        <v>0</v>
      </c>
      <c r="AX261" s="107">
        <f t="shared" si="229"/>
        <v>0</v>
      </c>
      <c r="AY261" s="107">
        <f t="shared" si="229"/>
        <v>0</v>
      </c>
      <c r="AZ261" s="107">
        <f t="shared" si="229"/>
        <v>0</v>
      </c>
      <c r="BA261" s="107">
        <f t="shared" si="229"/>
        <v>0</v>
      </c>
      <c r="BB261" s="107">
        <f t="shared" si="229"/>
        <v>0</v>
      </c>
      <c r="BC261" s="107">
        <f t="shared" si="229"/>
        <v>0</v>
      </c>
      <c r="BD261" s="107">
        <f t="shared" si="229"/>
        <v>0</v>
      </c>
      <c r="BE261" s="107">
        <f t="shared" si="229"/>
        <v>0</v>
      </c>
      <c r="BF261" s="107">
        <f t="shared" si="229"/>
        <v>0</v>
      </c>
      <c r="BG261" s="107">
        <f t="shared" si="229"/>
        <v>0</v>
      </c>
      <c r="BH261" s="107">
        <f t="shared" si="229"/>
        <v>0</v>
      </c>
      <c r="BI261" s="107">
        <f t="shared" si="229"/>
        <v>0</v>
      </c>
    </row>
    <row r="262" spans="1:61" ht="15.75">
      <c r="A262" s="12" t="s">
        <v>67</v>
      </c>
      <c r="B262" s="11">
        <f aca="true" t="shared" si="230" ref="B262:M262">B260*B261</f>
        <v>21057</v>
      </c>
      <c r="C262" s="11">
        <f t="shared" si="230"/>
        <v>21968</v>
      </c>
      <c r="D262" s="11">
        <f t="shared" si="230"/>
        <v>22853</v>
      </c>
      <c r="E262" s="11">
        <f t="shared" si="230"/>
        <v>23217</v>
      </c>
      <c r="F262" s="11">
        <f t="shared" si="230"/>
        <v>22095</v>
      </c>
      <c r="G262" s="11">
        <f t="shared" si="230"/>
        <v>22063</v>
      </c>
      <c r="H262" s="11">
        <f t="shared" si="230"/>
        <v>23213</v>
      </c>
      <c r="I262" s="11">
        <f t="shared" si="230"/>
        <v>20883</v>
      </c>
      <c r="J262" s="11">
        <f t="shared" si="230"/>
        <v>21500</v>
      </c>
      <c r="K262" s="11">
        <f t="shared" si="230"/>
        <v>21651</v>
      </c>
      <c r="L262" s="11">
        <f t="shared" si="230"/>
        <v>18367</v>
      </c>
      <c r="M262" s="11">
        <f t="shared" si="230"/>
        <v>22367</v>
      </c>
      <c r="N262" s="11">
        <f aca="true" t="shared" si="231" ref="N262:Y262">N260*N261</f>
        <v>0</v>
      </c>
      <c r="O262" s="11">
        <f t="shared" si="231"/>
        <v>0</v>
      </c>
      <c r="P262" s="11">
        <f t="shared" si="231"/>
        <v>0</v>
      </c>
      <c r="Q262" s="11">
        <f t="shared" si="231"/>
        <v>0</v>
      </c>
      <c r="R262" s="11">
        <f t="shared" si="231"/>
        <v>0</v>
      </c>
      <c r="S262" s="11">
        <f t="shared" si="231"/>
        <v>0</v>
      </c>
      <c r="T262" s="11">
        <f t="shared" si="231"/>
        <v>0</v>
      </c>
      <c r="U262" s="11">
        <f t="shared" si="231"/>
        <v>0</v>
      </c>
      <c r="V262" s="11">
        <f t="shared" si="231"/>
        <v>0</v>
      </c>
      <c r="W262" s="11">
        <f t="shared" si="231"/>
        <v>0</v>
      </c>
      <c r="X262" s="11">
        <f t="shared" si="231"/>
        <v>0</v>
      </c>
      <c r="Y262" s="11">
        <f t="shared" si="231"/>
        <v>0</v>
      </c>
      <c r="Z262" s="11">
        <f aca="true" t="shared" si="232" ref="Z262:AK262">Z260*Z261</f>
        <v>0</v>
      </c>
      <c r="AA262" s="11">
        <f t="shared" si="232"/>
        <v>0</v>
      </c>
      <c r="AB262" s="11">
        <f t="shared" si="232"/>
        <v>0</v>
      </c>
      <c r="AC262" s="11">
        <f t="shared" si="232"/>
        <v>0</v>
      </c>
      <c r="AD262" s="11">
        <f t="shared" si="232"/>
        <v>0</v>
      </c>
      <c r="AE262" s="11">
        <f t="shared" si="232"/>
        <v>0</v>
      </c>
      <c r="AF262" s="11">
        <f t="shared" si="232"/>
        <v>0</v>
      </c>
      <c r="AG262" s="11">
        <f t="shared" si="232"/>
        <v>0</v>
      </c>
      <c r="AH262" s="11">
        <f t="shared" si="232"/>
        <v>0</v>
      </c>
      <c r="AI262" s="11">
        <f t="shared" si="232"/>
        <v>0</v>
      </c>
      <c r="AJ262" s="11">
        <f t="shared" si="232"/>
        <v>0</v>
      </c>
      <c r="AK262" s="11">
        <f t="shared" si="232"/>
        <v>0</v>
      </c>
      <c r="AL262" s="11">
        <f aca="true" t="shared" si="233" ref="AL262:BI262">AL260*AL261</f>
        <v>0</v>
      </c>
      <c r="AM262" s="11">
        <f t="shared" si="233"/>
        <v>0</v>
      </c>
      <c r="AN262" s="11">
        <f t="shared" si="233"/>
        <v>0</v>
      </c>
      <c r="AO262" s="11">
        <f t="shared" si="233"/>
        <v>0</v>
      </c>
      <c r="AP262" s="11">
        <f t="shared" si="233"/>
        <v>0</v>
      </c>
      <c r="AQ262" s="11">
        <f t="shared" si="233"/>
        <v>0</v>
      </c>
      <c r="AR262" s="11">
        <f t="shared" si="233"/>
        <v>0</v>
      </c>
      <c r="AS262" s="11">
        <f t="shared" si="233"/>
        <v>0</v>
      </c>
      <c r="AT262" s="11">
        <f t="shared" si="233"/>
        <v>0</v>
      </c>
      <c r="AU262" s="11">
        <f t="shared" si="233"/>
        <v>0</v>
      </c>
      <c r="AV262" s="11">
        <f t="shared" si="233"/>
        <v>0</v>
      </c>
      <c r="AW262" s="11">
        <f t="shared" si="233"/>
        <v>0</v>
      </c>
      <c r="AX262" s="11">
        <f t="shared" si="233"/>
        <v>0</v>
      </c>
      <c r="AY262" s="11">
        <f t="shared" si="233"/>
        <v>0</v>
      </c>
      <c r="AZ262" s="11">
        <f t="shared" si="233"/>
        <v>0</v>
      </c>
      <c r="BA262" s="11">
        <f t="shared" si="233"/>
        <v>0</v>
      </c>
      <c r="BB262" s="11">
        <f t="shared" si="233"/>
        <v>0</v>
      </c>
      <c r="BC262" s="11">
        <f t="shared" si="233"/>
        <v>0</v>
      </c>
      <c r="BD262" s="11">
        <f t="shared" si="233"/>
        <v>0</v>
      </c>
      <c r="BE262" s="11">
        <f t="shared" si="233"/>
        <v>0</v>
      </c>
      <c r="BF262" s="11">
        <f t="shared" si="233"/>
        <v>0</v>
      </c>
      <c r="BG262" s="11">
        <f t="shared" si="233"/>
        <v>0</v>
      </c>
      <c r="BH262" s="11">
        <f t="shared" si="233"/>
        <v>0</v>
      </c>
      <c r="BI262" s="11">
        <f t="shared" si="233"/>
        <v>0</v>
      </c>
    </row>
    <row r="263" spans="1:61" ht="15.75">
      <c r="A263" s="12" t="s">
        <v>46</v>
      </c>
      <c r="B263" s="41">
        <f>IF(B262,B264/B262,0)*1000</f>
        <v>8.19205014959396</v>
      </c>
      <c r="C263" s="41">
        <f aca="true" t="shared" si="234" ref="C263:M263">IF(C262,C264/C262,0)*1000</f>
        <v>7.852330662782229</v>
      </c>
      <c r="D263" s="41">
        <f t="shared" si="234"/>
        <v>7.548243119065331</v>
      </c>
      <c r="E263" s="41">
        <f t="shared" si="234"/>
        <v>7.429900503941078</v>
      </c>
      <c r="F263" s="41">
        <f t="shared" si="234"/>
        <v>7.8071961982348945</v>
      </c>
      <c r="G263" s="41">
        <f t="shared" si="234"/>
        <v>7.818519693604679</v>
      </c>
      <c r="H263" s="41">
        <f t="shared" si="234"/>
        <v>7.431180803859906</v>
      </c>
      <c r="I263" s="41">
        <f t="shared" si="234"/>
        <v>8.260307427093808</v>
      </c>
      <c r="J263" s="41">
        <f t="shared" si="234"/>
        <v>8.023255813953488</v>
      </c>
      <c r="K263" s="41">
        <f t="shared" si="234"/>
        <v>7.967299431896909</v>
      </c>
      <c r="L263" s="41">
        <f t="shared" si="234"/>
        <v>9.391844068165732</v>
      </c>
      <c r="M263" s="41">
        <f t="shared" si="234"/>
        <v>7.712254660884339</v>
      </c>
      <c r="N263" s="41">
        <f aca="true" t="shared" si="235" ref="N263:AK263">IF(N262,N264/N262,0)*1000</f>
        <v>0</v>
      </c>
      <c r="O263" s="41">
        <f t="shared" si="235"/>
        <v>0</v>
      </c>
      <c r="P263" s="41">
        <f t="shared" si="235"/>
        <v>0</v>
      </c>
      <c r="Q263" s="41">
        <f t="shared" si="235"/>
        <v>0</v>
      </c>
      <c r="R263" s="41">
        <f t="shared" si="235"/>
        <v>0</v>
      </c>
      <c r="S263" s="41">
        <f t="shared" si="235"/>
        <v>0</v>
      </c>
      <c r="T263" s="41">
        <f t="shared" si="235"/>
        <v>0</v>
      </c>
      <c r="U263" s="41">
        <f t="shared" si="235"/>
        <v>0</v>
      </c>
      <c r="V263" s="41">
        <f t="shared" si="235"/>
        <v>0</v>
      </c>
      <c r="W263" s="41">
        <f t="shared" si="235"/>
        <v>0</v>
      </c>
      <c r="X263" s="41">
        <f t="shared" si="235"/>
        <v>0</v>
      </c>
      <c r="Y263" s="41">
        <f t="shared" si="235"/>
        <v>0</v>
      </c>
      <c r="Z263" s="41">
        <f t="shared" si="235"/>
        <v>0</v>
      </c>
      <c r="AA263" s="41">
        <f t="shared" si="235"/>
        <v>0</v>
      </c>
      <c r="AB263" s="41">
        <f t="shared" si="235"/>
        <v>0</v>
      </c>
      <c r="AC263" s="41">
        <f t="shared" si="235"/>
        <v>0</v>
      </c>
      <c r="AD263" s="41">
        <f t="shared" si="235"/>
        <v>0</v>
      </c>
      <c r="AE263" s="41">
        <f t="shared" si="235"/>
        <v>0</v>
      </c>
      <c r="AF263" s="41">
        <f t="shared" si="235"/>
        <v>0</v>
      </c>
      <c r="AG263" s="41">
        <f t="shared" si="235"/>
        <v>0</v>
      </c>
      <c r="AH263" s="41">
        <f t="shared" si="235"/>
        <v>0</v>
      </c>
      <c r="AI263" s="41">
        <f t="shared" si="235"/>
        <v>0</v>
      </c>
      <c r="AJ263" s="41">
        <f t="shared" si="235"/>
        <v>0</v>
      </c>
      <c r="AK263" s="41">
        <f t="shared" si="235"/>
        <v>0</v>
      </c>
      <c r="AL263" s="41">
        <f aca="true" t="shared" si="236" ref="AL263:BI263">IF(AL262,AL264/AL262,0)*1000</f>
        <v>0</v>
      </c>
      <c r="AM263" s="41">
        <f t="shared" si="236"/>
        <v>0</v>
      </c>
      <c r="AN263" s="41">
        <f t="shared" si="236"/>
        <v>0</v>
      </c>
      <c r="AO263" s="41">
        <f t="shared" si="236"/>
        <v>0</v>
      </c>
      <c r="AP263" s="41">
        <f t="shared" si="236"/>
        <v>0</v>
      </c>
      <c r="AQ263" s="41">
        <f t="shared" si="236"/>
        <v>0</v>
      </c>
      <c r="AR263" s="41">
        <f t="shared" si="236"/>
        <v>0</v>
      </c>
      <c r="AS263" s="41">
        <f t="shared" si="236"/>
        <v>0</v>
      </c>
      <c r="AT263" s="41">
        <f t="shared" si="236"/>
        <v>0</v>
      </c>
      <c r="AU263" s="41">
        <f t="shared" si="236"/>
        <v>0</v>
      </c>
      <c r="AV263" s="41">
        <f t="shared" si="236"/>
        <v>0</v>
      </c>
      <c r="AW263" s="41">
        <f t="shared" si="236"/>
        <v>0</v>
      </c>
      <c r="AX263" s="41">
        <f t="shared" si="236"/>
        <v>0</v>
      </c>
      <c r="AY263" s="41">
        <f t="shared" si="236"/>
        <v>0</v>
      </c>
      <c r="AZ263" s="41">
        <f t="shared" si="236"/>
        <v>0</v>
      </c>
      <c r="BA263" s="41">
        <f t="shared" si="236"/>
        <v>0</v>
      </c>
      <c r="BB263" s="41">
        <f t="shared" si="236"/>
        <v>0</v>
      </c>
      <c r="BC263" s="41">
        <f t="shared" si="236"/>
        <v>0</v>
      </c>
      <c r="BD263" s="41">
        <f t="shared" si="236"/>
        <v>0</v>
      </c>
      <c r="BE263" s="41">
        <f t="shared" si="236"/>
        <v>0</v>
      </c>
      <c r="BF263" s="41">
        <f t="shared" si="236"/>
        <v>0</v>
      </c>
      <c r="BG263" s="41">
        <f t="shared" si="236"/>
        <v>0</v>
      </c>
      <c r="BH263" s="41">
        <f t="shared" si="236"/>
        <v>0</v>
      </c>
      <c r="BI263" s="41">
        <f t="shared" si="236"/>
        <v>0</v>
      </c>
    </row>
    <row r="264" spans="1:61" s="13" customFormat="1" ht="15.75">
      <c r="A264" s="13" t="s">
        <v>47</v>
      </c>
      <c r="B264" s="61">
        <f>IF(B262&gt;0,VLOOKUP(B262,'Hosting Costs'!$A$9:$B$60,2),0)</f>
        <v>172.5</v>
      </c>
      <c r="C264" s="61">
        <f>IF(C262&gt;0,VLOOKUP(C262,'Hosting Costs'!$A$9:$B$60,2),0)</f>
        <v>172.5</v>
      </c>
      <c r="D264" s="61">
        <f>IF(D262&gt;0,VLOOKUP(D262,'Hosting Costs'!$A$9:$B$60,2),0)</f>
        <v>172.5</v>
      </c>
      <c r="E264" s="61">
        <f>IF(E262&gt;0,VLOOKUP(E262,'Hosting Costs'!$A$9:$B$60,2),0)</f>
        <v>172.5</v>
      </c>
      <c r="F264" s="61">
        <f>IF(F262&gt;0,VLOOKUP(F262,'Hosting Costs'!$A$9:$B$60,2),0)</f>
        <v>172.5</v>
      </c>
      <c r="G264" s="61">
        <f>IF(G262&gt;0,VLOOKUP(G262,'Hosting Costs'!$A$9:$B$60,2),0)</f>
        <v>172.5</v>
      </c>
      <c r="H264" s="61">
        <f>IF(H262&gt;0,VLOOKUP(H262,'Hosting Costs'!$A$9:$B$60,2),0)</f>
        <v>172.5</v>
      </c>
      <c r="I264" s="61">
        <f>IF(I262&gt;0,VLOOKUP(I262,'Hosting Costs'!$A$9:$B$60,2),0)</f>
        <v>172.5</v>
      </c>
      <c r="J264" s="61">
        <f>IF(J262&gt;0,VLOOKUP(J262,'Hosting Costs'!$A$9:$B$60,2),0)</f>
        <v>172.5</v>
      </c>
      <c r="K264" s="61">
        <f>IF(K262&gt;0,VLOOKUP(K262,'Hosting Costs'!$A$9:$B$60,2),0)</f>
        <v>172.5</v>
      </c>
      <c r="L264" s="61">
        <f>IF(L262&gt;0,VLOOKUP(L262,'Hosting Costs'!$A$9:$B$60,2),0)</f>
        <v>172.5</v>
      </c>
      <c r="M264" s="61">
        <f>IF(M262&gt;0,VLOOKUP(M262,'Hosting Costs'!$A$9:$B$60,2),0)</f>
        <v>172.5</v>
      </c>
      <c r="N264" s="61">
        <f>IF(N262&gt;0,VLOOKUP(N262,'Hosting Costs'!$A$9:$B$60,2),0)</f>
        <v>0</v>
      </c>
      <c r="O264" s="61">
        <f>IF(O262&gt;0,VLOOKUP(O262,'Hosting Costs'!$A$9:$B$60,2),0)</f>
        <v>0</v>
      </c>
      <c r="P264" s="61">
        <f>IF(P262&gt;0,VLOOKUP(P262,'Hosting Costs'!$A$9:$B$60,2),0)</f>
        <v>0</v>
      </c>
      <c r="Q264" s="61">
        <f>IF(Q262&gt;0,VLOOKUP(Q262,'Hosting Costs'!$A$9:$B$60,2),0)</f>
        <v>0</v>
      </c>
      <c r="R264" s="61">
        <f>IF(R262&gt;0,VLOOKUP(R262,'Hosting Costs'!$A$9:$B$60,2),0)</f>
        <v>0</v>
      </c>
      <c r="S264" s="61">
        <f>IF(S262&gt;0,VLOOKUP(S262,'Hosting Costs'!$A$9:$B$60,2),0)</f>
        <v>0</v>
      </c>
      <c r="T264" s="61">
        <f>IF(T262&gt;0,VLOOKUP(T262,'Hosting Costs'!$A$9:$B$60,2),0)</f>
        <v>0</v>
      </c>
      <c r="U264" s="61">
        <f>IF(U262&gt;0,VLOOKUP(U262,'Hosting Costs'!$A$9:$B$60,2),0)</f>
        <v>0</v>
      </c>
      <c r="V264" s="61">
        <f>IF(V262&gt;0,VLOOKUP(V262,'Hosting Costs'!$A$9:$B$60,2),0)</f>
        <v>0</v>
      </c>
      <c r="W264" s="61">
        <f>IF(W262&gt;0,VLOOKUP(W262,'Hosting Costs'!$A$9:$B$60,2),0)</f>
        <v>0</v>
      </c>
      <c r="X264" s="61">
        <f>IF(X262&gt;0,VLOOKUP(X262,'Hosting Costs'!$A$9:$B$60,2),0)</f>
        <v>0</v>
      </c>
      <c r="Y264" s="61">
        <f>IF(Y262&gt;0,VLOOKUP(Y262,'Hosting Costs'!$A$9:$B$60,2),0)</f>
        <v>0</v>
      </c>
      <c r="Z264" s="61">
        <f>IF(Z262&gt;0,VLOOKUP(Z262,'Hosting Costs'!$A$9:$B$60,2),0)</f>
        <v>0</v>
      </c>
      <c r="AA264" s="61">
        <f>IF(AA262&gt;0,VLOOKUP(AA262,'Hosting Costs'!$A$9:$B$60,2),0)</f>
        <v>0</v>
      </c>
      <c r="AB264" s="61">
        <f>IF(AB262&gt;0,VLOOKUP(AB262,'Hosting Costs'!$A$9:$B$60,2),0)</f>
        <v>0</v>
      </c>
      <c r="AC264" s="61">
        <f>IF(AC262&gt;0,VLOOKUP(AC262,'Hosting Costs'!$A$9:$B$60,2),0)</f>
        <v>0</v>
      </c>
      <c r="AD264" s="61">
        <f>IF(AD262&gt;0,VLOOKUP(AD262,'Hosting Costs'!$A$9:$B$60,2),0)</f>
        <v>0</v>
      </c>
      <c r="AE264" s="61">
        <f>IF(AE262&gt;0,VLOOKUP(AE262,'Hosting Costs'!$A$9:$B$60,2),0)</f>
        <v>0</v>
      </c>
      <c r="AF264" s="61">
        <f>IF(AF262&gt;0,VLOOKUP(AF262,'Hosting Costs'!$A$9:$B$60,2),0)</f>
        <v>0</v>
      </c>
      <c r="AG264" s="61">
        <f>IF(AG262&gt;0,VLOOKUP(AG262,'Hosting Costs'!$A$9:$B$60,2),0)</f>
        <v>0</v>
      </c>
      <c r="AH264" s="61">
        <f>IF(AH262&gt;0,VLOOKUP(AH262,'Hosting Costs'!$A$9:$B$60,2),0)</f>
        <v>0</v>
      </c>
      <c r="AI264" s="61">
        <f>IF(AI262&gt;0,VLOOKUP(AI262,'Hosting Costs'!$A$9:$B$60,2),0)</f>
        <v>0</v>
      </c>
      <c r="AJ264" s="61">
        <f>IF(AJ262&gt;0,VLOOKUP(AJ262,'Hosting Costs'!$A$9:$B$60,2),0)</f>
        <v>0</v>
      </c>
      <c r="AK264" s="61">
        <f>IF(AK262&gt;0,VLOOKUP(AK262,'Hosting Costs'!$A$9:$B$60,2),0)</f>
        <v>0</v>
      </c>
      <c r="AL264" s="61">
        <f>IF(AL262&gt;0,VLOOKUP(AL262,'Hosting Costs'!$A$9:$B$60,2),0)</f>
        <v>0</v>
      </c>
      <c r="AM264" s="61">
        <f>IF(AM262&gt;0,VLOOKUP(AM262,'Hosting Costs'!$A$9:$B$60,2),0)</f>
        <v>0</v>
      </c>
      <c r="AN264" s="61">
        <f>IF(AN262&gt;0,VLOOKUP(AN262,'Hosting Costs'!$A$9:$B$60,2),0)</f>
        <v>0</v>
      </c>
      <c r="AO264" s="61">
        <f>IF(AO262&gt;0,VLOOKUP(AO262,'Hosting Costs'!$A$9:$B$60,2),0)</f>
        <v>0</v>
      </c>
      <c r="AP264" s="61">
        <f>IF(AP262&gt;0,VLOOKUP(AP262,'Hosting Costs'!$A$9:$B$60,2),0)</f>
        <v>0</v>
      </c>
      <c r="AQ264" s="61">
        <f>IF(AQ262&gt;0,VLOOKUP(AQ262,'Hosting Costs'!$A$9:$B$60,2),0)</f>
        <v>0</v>
      </c>
      <c r="AR264" s="61">
        <f>IF(AR262&gt;0,VLOOKUP(AR262,'Hosting Costs'!$A$9:$B$60,2),0)</f>
        <v>0</v>
      </c>
      <c r="AS264" s="61">
        <f>IF(AS262&gt;0,VLOOKUP(AS262,'Hosting Costs'!$A$9:$B$60,2),0)</f>
        <v>0</v>
      </c>
      <c r="AT264" s="61">
        <f>IF(AT262&gt;0,VLOOKUP(AT262,'Hosting Costs'!$A$9:$B$60,2),0)</f>
        <v>0</v>
      </c>
      <c r="AU264" s="61">
        <f>IF(AU262&gt;0,VLOOKUP(AU262,'Hosting Costs'!$A$9:$B$60,2),0)</f>
        <v>0</v>
      </c>
      <c r="AV264" s="61">
        <f>IF(AV262&gt;0,VLOOKUP(AV262,'Hosting Costs'!$A$9:$B$60,2),0)</f>
        <v>0</v>
      </c>
      <c r="AW264" s="61">
        <f>IF(AW262&gt;0,VLOOKUP(AW262,'Hosting Costs'!$A$9:$B$60,2),0)</f>
        <v>0</v>
      </c>
      <c r="AX264" s="61">
        <f>IF(AX262&gt;0,VLOOKUP(AX262,'Hosting Costs'!$A$9:$B$60,2),0)</f>
        <v>0</v>
      </c>
      <c r="AY264" s="61">
        <f>IF(AY262&gt;0,VLOOKUP(AY262,'Hosting Costs'!$A$9:$B$60,2),0)</f>
        <v>0</v>
      </c>
      <c r="AZ264" s="61">
        <f>IF(AZ262&gt;0,VLOOKUP(AZ262,'Hosting Costs'!$A$9:$B$60,2),0)</f>
        <v>0</v>
      </c>
      <c r="BA264" s="61">
        <f>IF(BA262&gt;0,VLOOKUP(BA262,'Hosting Costs'!$A$9:$B$60,2),0)</f>
        <v>0</v>
      </c>
      <c r="BB264" s="61">
        <f>IF(BB262&gt;0,VLOOKUP(BB262,'Hosting Costs'!$A$9:$B$60,2),0)</f>
        <v>0</v>
      </c>
      <c r="BC264" s="61">
        <f>IF(BC262&gt;0,VLOOKUP(BC262,'Hosting Costs'!$A$9:$B$60,2),0)</f>
        <v>0</v>
      </c>
      <c r="BD264" s="61">
        <f>IF(BD262&gt;0,VLOOKUP(BD262,'Hosting Costs'!$A$9:$B$60,2),0)</f>
        <v>0</v>
      </c>
      <c r="BE264" s="61">
        <f>IF(BE262&gt;0,VLOOKUP(BE262,'Hosting Costs'!$A$9:$B$60,2),0)</f>
        <v>0</v>
      </c>
      <c r="BF264" s="61">
        <f>IF(BF262&gt;0,VLOOKUP(BF262,'Hosting Costs'!$A$9:$B$60,2),0)</f>
        <v>0</v>
      </c>
      <c r="BG264" s="61">
        <f>IF(BG262&gt;0,VLOOKUP(BG262,'Hosting Costs'!$A$9:$B$60,2),0)</f>
        <v>0</v>
      </c>
      <c r="BH264" s="61">
        <f>IF(BH262&gt;0,VLOOKUP(BH262,'Hosting Costs'!$A$9:$B$60,2),0)</f>
        <v>0</v>
      </c>
      <c r="BI264" s="61">
        <f>IF(BI262&gt;0,VLOOKUP(BI262,'Hosting Costs'!$A$9:$B$60,2),0)</f>
        <v>0</v>
      </c>
    </row>
    <row r="265" spans="2:61" s="13" customFormat="1" ht="15.75"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  <c r="BE265" s="61"/>
      <c r="BF265" s="61"/>
      <c r="BG265" s="61"/>
      <c r="BH265" s="61"/>
      <c r="BI265" s="61"/>
    </row>
    <row r="266" spans="1:61" s="13" customFormat="1" ht="15.75">
      <c r="A266" s="13" t="s">
        <v>154</v>
      </c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  <c r="BE266" s="61"/>
      <c r="BF266" s="61"/>
      <c r="BG266" s="61"/>
      <c r="BH266" s="61"/>
      <c r="BI266" s="61"/>
    </row>
    <row r="267" spans="1:61" s="13" customFormat="1" ht="15.75">
      <c r="A267" s="12" t="s">
        <v>95</v>
      </c>
      <c r="B267" s="62">
        <v>0</v>
      </c>
      <c r="C267" s="62">
        <v>0</v>
      </c>
      <c r="D267" s="62">
        <v>0</v>
      </c>
      <c r="E267" s="62">
        <v>0</v>
      </c>
      <c r="F267" s="62">
        <v>0</v>
      </c>
      <c r="G267" s="62">
        <v>0</v>
      </c>
      <c r="H267" s="62">
        <v>0</v>
      </c>
      <c r="I267" s="62">
        <v>0</v>
      </c>
      <c r="J267" s="62">
        <v>0</v>
      </c>
      <c r="K267" s="62">
        <v>0</v>
      </c>
      <c r="L267" s="62">
        <v>0</v>
      </c>
      <c r="M267" s="62">
        <v>0</v>
      </c>
      <c r="N267" s="62">
        <v>0</v>
      </c>
      <c r="O267" s="62">
        <v>0</v>
      </c>
      <c r="P267" s="62">
        <v>0</v>
      </c>
      <c r="Q267" s="62">
        <v>0</v>
      </c>
      <c r="R267" s="62">
        <v>0</v>
      </c>
      <c r="S267" s="62">
        <v>0</v>
      </c>
      <c r="T267" s="62">
        <v>0</v>
      </c>
      <c r="U267" s="62">
        <v>0</v>
      </c>
      <c r="V267" s="62">
        <v>0</v>
      </c>
      <c r="W267" s="62">
        <v>0</v>
      </c>
      <c r="X267" s="62">
        <v>0</v>
      </c>
      <c r="Y267" s="62">
        <v>0</v>
      </c>
      <c r="Z267" s="62">
        <v>0</v>
      </c>
      <c r="AA267" s="62">
        <v>0</v>
      </c>
      <c r="AB267" s="62">
        <v>0</v>
      </c>
      <c r="AC267" s="62">
        <v>0</v>
      </c>
      <c r="AD267" s="62">
        <v>0</v>
      </c>
      <c r="AE267" s="62">
        <v>0</v>
      </c>
      <c r="AF267" s="62">
        <v>0</v>
      </c>
      <c r="AG267" s="62">
        <v>0</v>
      </c>
      <c r="AH267" s="62">
        <v>0</v>
      </c>
      <c r="AI267" s="62">
        <v>0</v>
      </c>
      <c r="AJ267" s="62">
        <v>0</v>
      </c>
      <c r="AK267" s="62">
        <v>0</v>
      </c>
      <c r="AL267" s="62">
        <v>0</v>
      </c>
      <c r="AM267" s="62">
        <v>0</v>
      </c>
      <c r="AN267" s="62">
        <v>0</v>
      </c>
      <c r="AO267" s="62">
        <v>0</v>
      </c>
      <c r="AP267" s="62">
        <v>0</v>
      </c>
      <c r="AQ267" s="62">
        <v>0</v>
      </c>
      <c r="AR267" s="62">
        <v>0</v>
      </c>
      <c r="AS267" s="62">
        <v>0</v>
      </c>
      <c r="AT267" s="62">
        <v>0</v>
      </c>
      <c r="AU267" s="62">
        <v>0</v>
      </c>
      <c r="AV267" s="62">
        <v>0</v>
      </c>
      <c r="AW267" s="62">
        <v>0</v>
      </c>
      <c r="AX267" s="62">
        <v>0</v>
      </c>
      <c r="AY267" s="62">
        <v>0</v>
      </c>
      <c r="AZ267" s="62">
        <v>0</v>
      </c>
      <c r="BA267" s="62">
        <v>0</v>
      </c>
      <c r="BB267" s="62">
        <v>0</v>
      </c>
      <c r="BC267" s="62">
        <v>0</v>
      </c>
      <c r="BD267" s="62">
        <v>0</v>
      </c>
      <c r="BE267" s="62">
        <v>0</v>
      </c>
      <c r="BF267" s="62">
        <v>0</v>
      </c>
      <c r="BG267" s="62">
        <v>0</v>
      </c>
      <c r="BH267" s="62">
        <v>0</v>
      </c>
      <c r="BI267" s="62">
        <v>0</v>
      </c>
    </row>
    <row r="268" spans="1:61" s="13" customFormat="1" ht="15.75">
      <c r="A268" s="12" t="s">
        <v>96</v>
      </c>
      <c r="B268" s="11">
        <f>+B267*B262</f>
        <v>0</v>
      </c>
      <c r="C268" s="11">
        <f aca="true" t="shared" si="237" ref="C268:BI268">+C267*C262</f>
        <v>0</v>
      </c>
      <c r="D268" s="11">
        <f t="shared" si="237"/>
        <v>0</v>
      </c>
      <c r="E268" s="11">
        <f t="shared" si="237"/>
        <v>0</v>
      </c>
      <c r="F268" s="11">
        <f t="shared" si="237"/>
        <v>0</v>
      </c>
      <c r="G268" s="11">
        <f t="shared" si="237"/>
        <v>0</v>
      </c>
      <c r="H268" s="11">
        <f t="shared" si="237"/>
        <v>0</v>
      </c>
      <c r="I268" s="11">
        <f t="shared" si="237"/>
        <v>0</v>
      </c>
      <c r="J268" s="11">
        <f t="shared" si="237"/>
        <v>0</v>
      </c>
      <c r="K268" s="11">
        <f t="shared" si="237"/>
        <v>0</v>
      </c>
      <c r="L268" s="11">
        <f t="shared" si="237"/>
        <v>0</v>
      </c>
      <c r="M268" s="11">
        <f t="shared" si="237"/>
        <v>0</v>
      </c>
      <c r="N268" s="11">
        <f t="shared" si="237"/>
        <v>0</v>
      </c>
      <c r="O268" s="11">
        <f t="shared" si="237"/>
        <v>0</v>
      </c>
      <c r="P268" s="11">
        <f t="shared" si="237"/>
        <v>0</v>
      </c>
      <c r="Q268" s="11">
        <f t="shared" si="237"/>
        <v>0</v>
      </c>
      <c r="R268" s="11">
        <f t="shared" si="237"/>
        <v>0</v>
      </c>
      <c r="S268" s="11">
        <f t="shared" si="237"/>
        <v>0</v>
      </c>
      <c r="T268" s="11">
        <f t="shared" si="237"/>
        <v>0</v>
      </c>
      <c r="U268" s="11">
        <f t="shared" si="237"/>
        <v>0</v>
      </c>
      <c r="V268" s="11">
        <f t="shared" si="237"/>
        <v>0</v>
      </c>
      <c r="W268" s="11">
        <f t="shared" si="237"/>
        <v>0</v>
      </c>
      <c r="X268" s="11">
        <f t="shared" si="237"/>
        <v>0</v>
      </c>
      <c r="Y268" s="11">
        <f t="shared" si="237"/>
        <v>0</v>
      </c>
      <c r="Z268" s="11">
        <f t="shared" si="237"/>
        <v>0</v>
      </c>
      <c r="AA268" s="11">
        <f t="shared" si="237"/>
        <v>0</v>
      </c>
      <c r="AB268" s="11">
        <f t="shared" si="237"/>
        <v>0</v>
      </c>
      <c r="AC268" s="11">
        <f t="shared" si="237"/>
        <v>0</v>
      </c>
      <c r="AD268" s="11">
        <f t="shared" si="237"/>
        <v>0</v>
      </c>
      <c r="AE268" s="11">
        <f t="shared" si="237"/>
        <v>0</v>
      </c>
      <c r="AF268" s="11">
        <f t="shared" si="237"/>
        <v>0</v>
      </c>
      <c r="AG268" s="11">
        <f t="shared" si="237"/>
        <v>0</v>
      </c>
      <c r="AH268" s="11">
        <f t="shared" si="237"/>
        <v>0</v>
      </c>
      <c r="AI268" s="11">
        <f t="shared" si="237"/>
        <v>0</v>
      </c>
      <c r="AJ268" s="11">
        <f t="shared" si="237"/>
        <v>0</v>
      </c>
      <c r="AK268" s="11">
        <f t="shared" si="237"/>
        <v>0</v>
      </c>
      <c r="AL268" s="11">
        <f t="shared" si="237"/>
        <v>0</v>
      </c>
      <c r="AM268" s="11">
        <f t="shared" si="237"/>
        <v>0</v>
      </c>
      <c r="AN268" s="11">
        <f t="shared" si="237"/>
        <v>0</v>
      </c>
      <c r="AO268" s="11">
        <f t="shared" si="237"/>
        <v>0</v>
      </c>
      <c r="AP268" s="11">
        <f t="shared" si="237"/>
        <v>0</v>
      </c>
      <c r="AQ268" s="11">
        <f t="shared" si="237"/>
        <v>0</v>
      </c>
      <c r="AR268" s="11">
        <f t="shared" si="237"/>
        <v>0</v>
      </c>
      <c r="AS268" s="11">
        <f t="shared" si="237"/>
        <v>0</v>
      </c>
      <c r="AT268" s="11">
        <f t="shared" si="237"/>
        <v>0</v>
      </c>
      <c r="AU268" s="11">
        <f t="shared" si="237"/>
        <v>0</v>
      </c>
      <c r="AV268" s="11">
        <f t="shared" si="237"/>
        <v>0</v>
      </c>
      <c r="AW268" s="11">
        <f t="shared" si="237"/>
        <v>0</v>
      </c>
      <c r="AX268" s="11">
        <f t="shared" si="237"/>
        <v>0</v>
      </c>
      <c r="AY268" s="11">
        <f t="shared" si="237"/>
        <v>0</v>
      </c>
      <c r="AZ268" s="11">
        <f t="shared" si="237"/>
        <v>0</v>
      </c>
      <c r="BA268" s="11">
        <f t="shared" si="237"/>
        <v>0</v>
      </c>
      <c r="BB268" s="11">
        <f t="shared" si="237"/>
        <v>0</v>
      </c>
      <c r="BC268" s="11">
        <f t="shared" si="237"/>
        <v>0</v>
      </c>
      <c r="BD268" s="11">
        <f t="shared" si="237"/>
        <v>0</v>
      </c>
      <c r="BE268" s="11">
        <f t="shared" si="237"/>
        <v>0</v>
      </c>
      <c r="BF268" s="11">
        <f t="shared" si="237"/>
        <v>0</v>
      </c>
      <c r="BG268" s="11">
        <f t="shared" si="237"/>
        <v>0</v>
      </c>
      <c r="BH268" s="11">
        <f t="shared" si="237"/>
        <v>0</v>
      </c>
      <c r="BI268" s="11">
        <f t="shared" si="237"/>
        <v>0</v>
      </c>
    </row>
    <row r="269" spans="1:61" s="13" customFormat="1" ht="15.75">
      <c r="A269" s="12" t="s">
        <v>46</v>
      </c>
      <c r="B269" s="72">
        <f>IF(B268,+B270/B268*1000,0)</f>
        <v>0</v>
      </c>
      <c r="C269" s="72">
        <f aca="true" t="shared" si="238" ref="C269:BI269">IF(C268,+C270/C268*1000,0)</f>
        <v>0</v>
      </c>
      <c r="D269" s="72">
        <f t="shared" si="238"/>
        <v>0</v>
      </c>
      <c r="E269" s="72">
        <f t="shared" si="238"/>
        <v>0</v>
      </c>
      <c r="F269" s="72">
        <f t="shared" si="238"/>
        <v>0</v>
      </c>
      <c r="G269" s="72">
        <f t="shared" si="238"/>
        <v>0</v>
      </c>
      <c r="H269" s="72">
        <f t="shared" si="238"/>
        <v>0</v>
      </c>
      <c r="I269" s="72">
        <f t="shared" si="238"/>
        <v>0</v>
      </c>
      <c r="J269" s="72">
        <f t="shared" si="238"/>
        <v>0</v>
      </c>
      <c r="K269" s="72">
        <f t="shared" si="238"/>
        <v>0</v>
      </c>
      <c r="L269" s="72">
        <f t="shared" si="238"/>
        <v>0</v>
      </c>
      <c r="M269" s="72">
        <f t="shared" si="238"/>
        <v>0</v>
      </c>
      <c r="N269" s="72">
        <f t="shared" si="238"/>
        <v>0</v>
      </c>
      <c r="O269" s="72">
        <f t="shared" si="238"/>
        <v>0</v>
      </c>
      <c r="P269" s="72">
        <f t="shared" si="238"/>
        <v>0</v>
      </c>
      <c r="Q269" s="72">
        <f t="shared" si="238"/>
        <v>0</v>
      </c>
      <c r="R269" s="72">
        <f t="shared" si="238"/>
        <v>0</v>
      </c>
      <c r="S269" s="72">
        <f t="shared" si="238"/>
        <v>0</v>
      </c>
      <c r="T269" s="72">
        <f t="shared" si="238"/>
        <v>0</v>
      </c>
      <c r="U269" s="72">
        <f t="shared" si="238"/>
        <v>0</v>
      </c>
      <c r="V269" s="72">
        <f t="shared" si="238"/>
        <v>0</v>
      </c>
      <c r="W269" s="72">
        <f t="shared" si="238"/>
        <v>0</v>
      </c>
      <c r="X269" s="72">
        <f t="shared" si="238"/>
        <v>0</v>
      </c>
      <c r="Y269" s="72">
        <f t="shared" si="238"/>
        <v>0</v>
      </c>
      <c r="Z269" s="72">
        <f t="shared" si="238"/>
        <v>0</v>
      </c>
      <c r="AA269" s="72">
        <f t="shared" si="238"/>
        <v>0</v>
      </c>
      <c r="AB269" s="72">
        <f t="shared" si="238"/>
        <v>0</v>
      </c>
      <c r="AC269" s="72">
        <f t="shared" si="238"/>
        <v>0</v>
      </c>
      <c r="AD269" s="72">
        <f t="shared" si="238"/>
        <v>0</v>
      </c>
      <c r="AE269" s="72">
        <f t="shared" si="238"/>
        <v>0</v>
      </c>
      <c r="AF269" s="72">
        <f t="shared" si="238"/>
        <v>0</v>
      </c>
      <c r="AG269" s="72">
        <f t="shared" si="238"/>
        <v>0</v>
      </c>
      <c r="AH269" s="72">
        <f t="shared" si="238"/>
        <v>0</v>
      </c>
      <c r="AI269" s="72">
        <f t="shared" si="238"/>
        <v>0</v>
      </c>
      <c r="AJ269" s="72">
        <f t="shared" si="238"/>
        <v>0</v>
      </c>
      <c r="AK269" s="72">
        <f t="shared" si="238"/>
        <v>0</v>
      </c>
      <c r="AL269" s="72">
        <f t="shared" si="238"/>
        <v>0</v>
      </c>
      <c r="AM269" s="72">
        <f t="shared" si="238"/>
        <v>0</v>
      </c>
      <c r="AN269" s="72">
        <f t="shared" si="238"/>
        <v>0</v>
      </c>
      <c r="AO269" s="72">
        <f t="shared" si="238"/>
        <v>0</v>
      </c>
      <c r="AP269" s="72">
        <f t="shared" si="238"/>
        <v>0</v>
      </c>
      <c r="AQ269" s="72">
        <f t="shared" si="238"/>
        <v>0</v>
      </c>
      <c r="AR269" s="72">
        <f t="shared" si="238"/>
        <v>0</v>
      </c>
      <c r="AS269" s="72">
        <f t="shared" si="238"/>
        <v>0</v>
      </c>
      <c r="AT269" s="72">
        <f t="shared" si="238"/>
        <v>0</v>
      </c>
      <c r="AU269" s="72">
        <f t="shared" si="238"/>
        <v>0</v>
      </c>
      <c r="AV269" s="72">
        <f t="shared" si="238"/>
        <v>0</v>
      </c>
      <c r="AW269" s="72">
        <f t="shared" si="238"/>
        <v>0</v>
      </c>
      <c r="AX269" s="72">
        <f t="shared" si="238"/>
        <v>0</v>
      </c>
      <c r="AY269" s="72">
        <f t="shared" si="238"/>
        <v>0</v>
      </c>
      <c r="AZ269" s="72">
        <f t="shared" si="238"/>
        <v>0</v>
      </c>
      <c r="BA269" s="72">
        <f t="shared" si="238"/>
        <v>0</v>
      </c>
      <c r="BB269" s="72">
        <f t="shared" si="238"/>
        <v>0</v>
      </c>
      <c r="BC269" s="72">
        <f t="shared" si="238"/>
        <v>0</v>
      </c>
      <c r="BD269" s="72">
        <f t="shared" si="238"/>
        <v>0</v>
      </c>
      <c r="BE269" s="72">
        <f t="shared" si="238"/>
        <v>0</v>
      </c>
      <c r="BF269" s="72">
        <f t="shared" si="238"/>
        <v>0</v>
      </c>
      <c r="BG269" s="72">
        <f t="shared" si="238"/>
        <v>0</v>
      </c>
      <c r="BH269" s="72">
        <f t="shared" si="238"/>
        <v>0</v>
      </c>
      <c r="BI269" s="72">
        <f t="shared" si="238"/>
        <v>0</v>
      </c>
    </row>
    <row r="270" spans="1:61" s="13" customFormat="1" ht="15.75">
      <c r="A270" s="13" t="s">
        <v>97</v>
      </c>
      <c r="B270" s="63" t="b">
        <f aca="true" t="shared" si="239" ref="B270:BI270">+IF(B268&gt;50000,((B268-50000)*0.85/1000))</f>
        <v>0</v>
      </c>
      <c r="C270" s="63" t="b">
        <f t="shared" si="239"/>
        <v>0</v>
      </c>
      <c r="D270" s="63" t="b">
        <f t="shared" si="239"/>
        <v>0</v>
      </c>
      <c r="E270" s="63" t="b">
        <f t="shared" si="239"/>
        <v>0</v>
      </c>
      <c r="F270" s="63" t="b">
        <f t="shared" si="239"/>
        <v>0</v>
      </c>
      <c r="G270" s="63" t="b">
        <f t="shared" si="239"/>
        <v>0</v>
      </c>
      <c r="H270" s="63" t="b">
        <f t="shared" si="239"/>
        <v>0</v>
      </c>
      <c r="I270" s="63" t="b">
        <f t="shared" si="239"/>
        <v>0</v>
      </c>
      <c r="J270" s="63" t="b">
        <f t="shared" si="239"/>
        <v>0</v>
      </c>
      <c r="K270" s="63" t="b">
        <f t="shared" si="239"/>
        <v>0</v>
      </c>
      <c r="L270" s="63" t="b">
        <f t="shared" si="239"/>
        <v>0</v>
      </c>
      <c r="M270" s="63" t="b">
        <f t="shared" si="239"/>
        <v>0</v>
      </c>
      <c r="N270" s="63" t="b">
        <f t="shared" si="239"/>
        <v>0</v>
      </c>
      <c r="O270" s="63" t="b">
        <f t="shared" si="239"/>
        <v>0</v>
      </c>
      <c r="P270" s="63" t="b">
        <f t="shared" si="239"/>
        <v>0</v>
      </c>
      <c r="Q270" s="63" t="b">
        <f t="shared" si="239"/>
        <v>0</v>
      </c>
      <c r="R270" s="63" t="b">
        <f t="shared" si="239"/>
        <v>0</v>
      </c>
      <c r="S270" s="63" t="b">
        <f t="shared" si="239"/>
        <v>0</v>
      </c>
      <c r="T270" s="63" t="b">
        <f t="shared" si="239"/>
        <v>0</v>
      </c>
      <c r="U270" s="63" t="b">
        <f t="shared" si="239"/>
        <v>0</v>
      </c>
      <c r="V270" s="63" t="b">
        <f t="shared" si="239"/>
        <v>0</v>
      </c>
      <c r="W270" s="63" t="b">
        <f t="shared" si="239"/>
        <v>0</v>
      </c>
      <c r="X270" s="63" t="b">
        <f t="shared" si="239"/>
        <v>0</v>
      </c>
      <c r="Y270" s="63" t="b">
        <f t="shared" si="239"/>
        <v>0</v>
      </c>
      <c r="Z270" s="63" t="b">
        <f t="shared" si="239"/>
        <v>0</v>
      </c>
      <c r="AA270" s="63" t="b">
        <f t="shared" si="239"/>
        <v>0</v>
      </c>
      <c r="AB270" s="63" t="b">
        <f t="shared" si="239"/>
        <v>0</v>
      </c>
      <c r="AC270" s="63" t="b">
        <f t="shared" si="239"/>
        <v>0</v>
      </c>
      <c r="AD270" s="63" t="b">
        <f t="shared" si="239"/>
        <v>0</v>
      </c>
      <c r="AE270" s="63" t="b">
        <f t="shared" si="239"/>
        <v>0</v>
      </c>
      <c r="AF270" s="63" t="b">
        <f t="shared" si="239"/>
        <v>0</v>
      </c>
      <c r="AG270" s="63" t="b">
        <f t="shared" si="239"/>
        <v>0</v>
      </c>
      <c r="AH270" s="63" t="b">
        <f t="shared" si="239"/>
        <v>0</v>
      </c>
      <c r="AI270" s="63" t="b">
        <f t="shared" si="239"/>
        <v>0</v>
      </c>
      <c r="AJ270" s="63" t="b">
        <f t="shared" si="239"/>
        <v>0</v>
      </c>
      <c r="AK270" s="63" t="b">
        <f t="shared" si="239"/>
        <v>0</v>
      </c>
      <c r="AL270" s="63" t="b">
        <f t="shared" si="239"/>
        <v>0</v>
      </c>
      <c r="AM270" s="63" t="b">
        <f t="shared" si="239"/>
        <v>0</v>
      </c>
      <c r="AN270" s="63" t="b">
        <f t="shared" si="239"/>
        <v>0</v>
      </c>
      <c r="AO270" s="63" t="b">
        <f t="shared" si="239"/>
        <v>0</v>
      </c>
      <c r="AP270" s="63" t="b">
        <f t="shared" si="239"/>
        <v>0</v>
      </c>
      <c r="AQ270" s="63" t="b">
        <f t="shared" si="239"/>
        <v>0</v>
      </c>
      <c r="AR270" s="63" t="b">
        <f t="shared" si="239"/>
        <v>0</v>
      </c>
      <c r="AS270" s="63" t="b">
        <f t="shared" si="239"/>
        <v>0</v>
      </c>
      <c r="AT270" s="63" t="b">
        <f t="shared" si="239"/>
        <v>0</v>
      </c>
      <c r="AU270" s="63" t="b">
        <f t="shared" si="239"/>
        <v>0</v>
      </c>
      <c r="AV270" s="63" t="b">
        <f t="shared" si="239"/>
        <v>0</v>
      </c>
      <c r="AW270" s="63" t="b">
        <f t="shared" si="239"/>
        <v>0</v>
      </c>
      <c r="AX270" s="63" t="b">
        <f t="shared" si="239"/>
        <v>0</v>
      </c>
      <c r="AY270" s="63" t="b">
        <f t="shared" si="239"/>
        <v>0</v>
      </c>
      <c r="AZ270" s="63" t="b">
        <f t="shared" si="239"/>
        <v>0</v>
      </c>
      <c r="BA270" s="63" t="b">
        <f t="shared" si="239"/>
        <v>0</v>
      </c>
      <c r="BB270" s="63" t="b">
        <f t="shared" si="239"/>
        <v>0</v>
      </c>
      <c r="BC270" s="63" t="b">
        <f t="shared" si="239"/>
        <v>0</v>
      </c>
      <c r="BD270" s="63" t="b">
        <f t="shared" si="239"/>
        <v>0</v>
      </c>
      <c r="BE270" s="63" t="b">
        <f t="shared" si="239"/>
        <v>0</v>
      </c>
      <c r="BF270" s="63" t="b">
        <f t="shared" si="239"/>
        <v>0</v>
      </c>
      <c r="BG270" s="63" t="b">
        <f t="shared" si="239"/>
        <v>0</v>
      </c>
      <c r="BH270" s="63" t="b">
        <f t="shared" si="239"/>
        <v>0</v>
      </c>
      <c r="BI270" s="63" t="b">
        <f t="shared" si="239"/>
        <v>0</v>
      </c>
    </row>
    <row r="271" spans="2:61" s="13" customFormat="1" ht="15.75"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  <c r="BE271" s="61"/>
      <c r="BF271" s="61"/>
      <c r="BG271" s="61"/>
      <c r="BH271" s="61"/>
      <c r="BI271" s="61"/>
    </row>
    <row r="272" spans="1:61" s="13" customFormat="1" ht="15.75">
      <c r="A272" s="13" t="s">
        <v>48</v>
      </c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</row>
    <row r="273" spans="1:61" ht="15.75">
      <c r="A273" s="12" t="s">
        <v>49</v>
      </c>
      <c r="B273" s="11">
        <f>B182+B170</f>
        <v>5890</v>
      </c>
      <c r="C273" s="11">
        <f aca="true" t="shared" si="240" ref="C273:M273">C182+C170</f>
        <v>6065.941704</v>
      </c>
      <c r="D273" s="11">
        <f t="shared" si="240"/>
        <v>27089.195309</v>
      </c>
      <c r="E273" s="11">
        <f t="shared" si="240"/>
        <v>36163.304005499995</v>
      </c>
      <c r="F273" s="11">
        <f t="shared" si="240"/>
        <v>34941.84958499999</v>
      </c>
      <c r="G273" s="11">
        <f t="shared" si="240"/>
        <v>39550.883944999994</v>
      </c>
      <c r="H273" s="11">
        <f t="shared" si="240"/>
        <v>40741.26368399999</v>
      </c>
      <c r="I273" s="11">
        <f t="shared" si="240"/>
        <v>53592.190841999996</v>
      </c>
      <c r="J273" s="11">
        <f t="shared" si="240"/>
        <v>50595.916509999995</v>
      </c>
      <c r="K273" s="11">
        <f t="shared" si="240"/>
        <v>56055.422184999996</v>
      </c>
      <c r="L273" s="11">
        <f t="shared" si="240"/>
        <v>59418.08917849999</v>
      </c>
      <c r="M273" s="11">
        <f t="shared" si="240"/>
        <v>68294.61395</v>
      </c>
      <c r="N273" s="11">
        <f aca="true" t="shared" si="241" ref="N273:Y273">N182+N170</f>
        <v>0</v>
      </c>
      <c r="O273" s="11">
        <f t="shared" si="241"/>
        <v>0</v>
      </c>
      <c r="P273" s="11">
        <f t="shared" si="241"/>
        <v>0</v>
      </c>
      <c r="Q273" s="11">
        <f t="shared" si="241"/>
        <v>0</v>
      </c>
      <c r="R273" s="11">
        <f t="shared" si="241"/>
        <v>0</v>
      </c>
      <c r="S273" s="11">
        <f t="shared" si="241"/>
        <v>0</v>
      </c>
      <c r="T273" s="11">
        <f t="shared" si="241"/>
        <v>0</v>
      </c>
      <c r="U273" s="11">
        <f t="shared" si="241"/>
        <v>0</v>
      </c>
      <c r="V273" s="11">
        <f t="shared" si="241"/>
        <v>0</v>
      </c>
      <c r="W273" s="11">
        <f t="shared" si="241"/>
        <v>0</v>
      </c>
      <c r="X273" s="11">
        <f t="shared" si="241"/>
        <v>0</v>
      </c>
      <c r="Y273" s="11">
        <f t="shared" si="241"/>
        <v>0</v>
      </c>
      <c r="Z273" s="11">
        <f aca="true" t="shared" si="242" ref="Z273:AK273">Z182+Z170</f>
        <v>0</v>
      </c>
      <c r="AA273" s="11">
        <f t="shared" si="242"/>
        <v>0</v>
      </c>
      <c r="AB273" s="11">
        <f t="shared" si="242"/>
        <v>0</v>
      </c>
      <c r="AC273" s="11">
        <f t="shared" si="242"/>
        <v>0</v>
      </c>
      <c r="AD273" s="11">
        <f t="shared" si="242"/>
        <v>0</v>
      </c>
      <c r="AE273" s="11">
        <f t="shared" si="242"/>
        <v>0</v>
      </c>
      <c r="AF273" s="11">
        <f t="shared" si="242"/>
        <v>0</v>
      </c>
      <c r="AG273" s="11">
        <f t="shared" si="242"/>
        <v>0</v>
      </c>
      <c r="AH273" s="11">
        <f t="shared" si="242"/>
        <v>0</v>
      </c>
      <c r="AI273" s="11">
        <f t="shared" si="242"/>
        <v>0</v>
      </c>
      <c r="AJ273" s="11">
        <f t="shared" si="242"/>
        <v>0</v>
      </c>
      <c r="AK273" s="11">
        <f t="shared" si="242"/>
        <v>0</v>
      </c>
      <c r="AL273" s="11">
        <f aca="true" t="shared" si="243" ref="AL273:BI273">AL182+AL170</f>
        <v>0</v>
      </c>
      <c r="AM273" s="11">
        <f t="shared" si="243"/>
        <v>0</v>
      </c>
      <c r="AN273" s="11">
        <f t="shared" si="243"/>
        <v>0</v>
      </c>
      <c r="AO273" s="11">
        <f t="shared" si="243"/>
        <v>0</v>
      </c>
      <c r="AP273" s="11">
        <f t="shared" si="243"/>
        <v>0</v>
      </c>
      <c r="AQ273" s="11">
        <f t="shared" si="243"/>
        <v>0</v>
      </c>
      <c r="AR273" s="11">
        <f t="shared" si="243"/>
        <v>0</v>
      </c>
      <c r="AS273" s="11">
        <f t="shared" si="243"/>
        <v>0</v>
      </c>
      <c r="AT273" s="11">
        <f t="shared" si="243"/>
        <v>0</v>
      </c>
      <c r="AU273" s="11">
        <f t="shared" si="243"/>
        <v>0</v>
      </c>
      <c r="AV273" s="11">
        <f t="shared" si="243"/>
        <v>0</v>
      </c>
      <c r="AW273" s="11">
        <f t="shared" si="243"/>
        <v>0</v>
      </c>
      <c r="AX273" s="11">
        <f t="shared" si="243"/>
        <v>0</v>
      </c>
      <c r="AY273" s="11">
        <f t="shared" si="243"/>
        <v>0</v>
      </c>
      <c r="AZ273" s="11">
        <f t="shared" si="243"/>
        <v>0</v>
      </c>
      <c r="BA273" s="11">
        <f t="shared" si="243"/>
        <v>0</v>
      </c>
      <c r="BB273" s="11">
        <f t="shared" si="243"/>
        <v>0</v>
      </c>
      <c r="BC273" s="11">
        <f t="shared" si="243"/>
        <v>0</v>
      </c>
      <c r="BD273" s="11">
        <f t="shared" si="243"/>
        <v>0</v>
      </c>
      <c r="BE273" s="11">
        <f t="shared" si="243"/>
        <v>0</v>
      </c>
      <c r="BF273" s="11">
        <f t="shared" si="243"/>
        <v>0</v>
      </c>
      <c r="BG273" s="11">
        <f t="shared" si="243"/>
        <v>0</v>
      </c>
      <c r="BH273" s="11">
        <f t="shared" si="243"/>
        <v>0</v>
      </c>
      <c r="BI273" s="11">
        <f t="shared" si="243"/>
        <v>0</v>
      </c>
    </row>
    <row r="274" spans="1:61" ht="15.75">
      <c r="A274" s="12" t="s">
        <v>42</v>
      </c>
      <c r="B274" s="41">
        <f>IF(B273,B275/B273,0)*1000</f>
        <v>84.88964346349745</v>
      </c>
      <c r="C274" s="41">
        <f>IF(C273,C275/C273,0)*1000</f>
        <v>82.42743244141141</v>
      </c>
      <c r="D274" s="41">
        <f aca="true" t="shared" si="244" ref="D274:M274">IF(D273,D275/D273,0)*1000</f>
        <v>18.45754347062063</v>
      </c>
      <c r="E274" s="41">
        <f t="shared" si="244"/>
        <v>13.826170305787219</v>
      </c>
      <c r="F274" s="41">
        <f t="shared" si="244"/>
        <v>14.30948864866737</v>
      </c>
      <c r="G274" s="41">
        <f t="shared" si="244"/>
        <v>12.641942483391949</v>
      </c>
      <c r="H274" s="41">
        <f t="shared" si="244"/>
        <v>12.272569743494756</v>
      </c>
      <c r="I274" s="41">
        <f t="shared" si="244"/>
        <v>9.329717485782497</v>
      </c>
      <c r="J274" s="41">
        <f t="shared" si="244"/>
        <v>9.882220433761246</v>
      </c>
      <c r="K274" s="41">
        <f t="shared" si="244"/>
        <v>8.919743719882216</v>
      </c>
      <c r="L274" s="41">
        <f t="shared" si="244"/>
        <v>8.41494580039308</v>
      </c>
      <c r="M274" s="41">
        <f t="shared" si="244"/>
        <v>7.321221558790288</v>
      </c>
      <c r="N274" s="41">
        <f aca="true" t="shared" si="245" ref="N274:AK274">IF(N273,N275/N273,0)*1000</f>
        <v>0</v>
      </c>
      <c r="O274" s="41">
        <f t="shared" si="245"/>
        <v>0</v>
      </c>
      <c r="P274" s="41">
        <f t="shared" si="245"/>
        <v>0</v>
      </c>
      <c r="Q274" s="41">
        <f t="shared" si="245"/>
        <v>0</v>
      </c>
      <c r="R274" s="41">
        <f t="shared" si="245"/>
        <v>0</v>
      </c>
      <c r="S274" s="41">
        <f t="shared" si="245"/>
        <v>0</v>
      </c>
      <c r="T274" s="41">
        <f t="shared" si="245"/>
        <v>0</v>
      </c>
      <c r="U274" s="41">
        <f t="shared" si="245"/>
        <v>0</v>
      </c>
      <c r="V274" s="41">
        <f t="shared" si="245"/>
        <v>0</v>
      </c>
      <c r="W274" s="41">
        <f t="shared" si="245"/>
        <v>0</v>
      </c>
      <c r="X274" s="41">
        <f t="shared" si="245"/>
        <v>0</v>
      </c>
      <c r="Y274" s="41">
        <f t="shared" si="245"/>
        <v>0</v>
      </c>
      <c r="Z274" s="41">
        <f t="shared" si="245"/>
        <v>0</v>
      </c>
      <c r="AA274" s="41">
        <f t="shared" si="245"/>
        <v>0</v>
      </c>
      <c r="AB274" s="41">
        <f t="shared" si="245"/>
        <v>0</v>
      </c>
      <c r="AC274" s="41">
        <f t="shared" si="245"/>
        <v>0</v>
      </c>
      <c r="AD274" s="41">
        <f t="shared" si="245"/>
        <v>0</v>
      </c>
      <c r="AE274" s="41">
        <f t="shared" si="245"/>
        <v>0</v>
      </c>
      <c r="AF274" s="41">
        <f t="shared" si="245"/>
        <v>0</v>
      </c>
      <c r="AG274" s="41">
        <f t="shared" si="245"/>
        <v>0</v>
      </c>
      <c r="AH274" s="41">
        <f t="shared" si="245"/>
        <v>0</v>
      </c>
      <c r="AI274" s="41">
        <f t="shared" si="245"/>
        <v>0</v>
      </c>
      <c r="AJ274" s="41">
        <f t="shared" si="245"/>
        <v>0</v>
      </c>
      <c r="AK274" s="41">
        <f t="shared" si="245"/>
        <v>0</v>
      </c>
      <c r="AL274" s="41">
        <f aca="true" t="shared" si="246" ref="AL274:BI274">IF(AL273,AL275/AL273,0)*1000</f>
        <v>0</v>
      </c>
      <c r="AM274" s="41">
        <f t="shared" si="246"/>
        <v>0</v>
      </c>
      <c r="AN274" s="41">
        <f t="shared" si="246"/>
        <v>0</v>
      </c>
      <c r="AO274" s="41">
        <f t="shared" si="246"/>
        <v>0</v>
      </c>
      <c r="AP274" s="41">
        <f t="shared" si="246"/>
        <v>0</v>
      </c>
      <c r="AQ274" s="41">
        <f t="shared" si="246"/>
        <v>0</v>
      </c>
      <c r="AR274" s="41">
        <f t="shared" si="246"/>
        <v>0</v>
      </c>
      <c r="AS274" s="41">
        <f t="shared" si="246"/>
        <v>0</v>
      </c>
      <c r="AT274" s="41">
        <f t="shared" si="246"/>
        <v>0</v>
      </c>
      <c r="AU274" s="41">
        <f t="shared" si="246"/>
        <v>0</v>
      </c>
      <c r="AV274" s="41">
        <f t="shared" si="246"/>
        <v>0</v>
      </c>
      <c r="AW274" s="41">
        <f t="shared" si="246"/>
        <v>0</v>
      </c>
      <c r="AX274" s="41">
        <f t="shared" si="246"/>
        <v>0</v>
      </c>
      <c r="AY274" s="41">
        <f t="shared" si="246"/>
        <v>0</v>
      </c>
      <c r="AZ274" s="41">
        <f t="shared" si="246"/>
        <v>0</v>
      </c>
      <c r="BA274" s="41">
        <f t="shared" si="246"/>
        <v>0</v>
      </c>
      <c r="BB274" s="41">
        <f t="shared" si="246"/>
        <v>0</v>
      </c>
      <c r="BC274" s="41">
        <f t="shared" si="246"/>
        <v>0</v>
      </c>
      <c r="BD274" s="41">
        <f t="shared" si="246"/>
        <v>0</v>
      </c>
      <c r="BE274" s="41">
        <f t="shared" si="246"/>
        <v>0</v>
      </c>
      <c r="BF274" s="41">
        <f t="shared" si="246"/>
        <v>0</v>
      </c>
      <c r="BG274" s="41">
        <f t="shared" si="246"/>
        <v>0</v>
      </c>
      <c r="BH274" s="41">
        <f t="shared" si="246"/>
        <v>0</v>
      </c>
      <c r="BI274" s="41">
        <f t="shared" si="246"/>
        <v>0</v>
      </c>
    </row>
    <row r="275" spans="1:61" s="13" customFormat="1" ht="15.75">
      <c r="A275" s="13" t="s">
        <v>43</v>
      </c>
      <c r="B275" s="61">
        <f>IF(B273&gt;0,VLOOKUP(B273,'Broadcasting Costs'!$A$8:$B$31,2),0)</f>
        <v>500</v>
      </c>
      <c r="C275" s="61">
        <f>IF(C273&gt;0,VLOOKUP(C273,'Broadcasting Costs'!$A$8:$B$31,2),0)</f>
        <v>500</v>
      </c>
      <c r="D275" s="61">
        <f>IF(D273&gt;0,VLOOKUP(D273,'Broadcasting Costs'!$A$8:$B$31,2),0)</f>
        <v>500</v>
      </c>
      <c r="E275" s="61">
        <f>IF(E273&gt;0,VLOOKUP(E273,'Broadcasting Costs'!$A$8:$B$31,2),0)</f>
        <v>500</v>
      </c>
      <c r="F275" s="61">
        <f>IF(F273&gt;0,VLOOKUP(F273,'Broadcasting Costs'!$A$8:$B$31,2),0)</f>
        <v>500</v>
      </c>
      <c r="G275" s="61">
        <f>IF(G273&gt;0,VLOOKUP(G273,'Broadcasting Costs'!$A$8:$B$31,2),0)</f>
        <v>500</v>
      </c>
      <c r="H275" s="61">
        <f>IF(H273&gt;0,VLOOKUP(H273,'Broadcasting Costs'!$A$8:$B$31,2),0)</f>
        <v>500</v>
      </c>
      <c r="I275" s="61">
        <f>IF(I273&gt;0,VLOOKUP(I273,'Broadcasting Costs'!$A$8:$B$31,2),0)</f>
        <v>500</v>
      </c>
      <c r="J275" s="61">
        <f>IF(J273&gt;0,VLOOKUP(J273,'Broadcasting Costs'!$A$8:$B$31,2),0)</f>
        <v>500</v>
      </c>
      <c r="K275" s="61">
        <f>IF(K273&gt;0,VLOOKUP(K273,'Broadcasting Costs'!$A$8:$B$31,2),0)</f>
        <v>500</v>
      </c>
      <c r="L275" s="61">
        <f>IF(L273&gt;0,VLOOKUP(L273,'Broadcasting Costs'!$A$8:$B$31,2),0)</f>
        <v>500</v>
      </c>
      <c r="M275" s="61">
        <f>IF(M273&gt;0,VLOOKUP(M273,'Broadcasting Costs'!$A$8:$B$31,2),0)</f>
        <v>500</v>
      </c>
      <c r="N275" s="61">
        <f>IF(N273&gt;0,VLOOKUP(N273,'Broadcasting Costs'!$A$8:$B$31,2),0)</f>
        <v>0</v>
      </c>
      <c r="O275" s="61">
        <f>IF(O273&gt;0,VLOOKUP(O273,'Broadcasting Costs'!$A$8:$B$31,2),0)</f>
        <v>0</v>
      </c>
      <c r="P275" s="61">
        <f>IF(P273&gt;0,VLOOKUP(P273,'Broadcasting Costs'!$A$8:$B$31,2),0)</f>
        <v>0</v>
      </c>
      <c r="Q275" s="61">
        <f>IF(Q273&gt;0,VLOOKUP(Q273,'Broadcasting Costs'!$A$8:$B$31,2),0)</f>
        <v>0</v>
      </c>
      <c r="R275" s="61">
        <f>IF(R273&gt;0,VLOOKUP(R273,'Broadcasting Costs'!$A$8:$B$31,2),0)</f>
        <v>0</v>
      </c>
      <c r="S275" s="61">
        <f>IF(S273&gt;0,VLOOKUP(S273,'Broadcasting Costs'!$A$8:$B$31,2),0)</f>
        <v>0</v>
      </c>
      <c r="T275" s="61">
        <f>IF(T273&gt;0,VLOOKUP(T273,'Broadcasting Costs'!$A$8:$B$31,2),0)</f>
        <v>0</v>
      </c>
      <c r="U275" s="61">
        <f>IF(U273&gt;0,VLOOKUP(U273,'Broadcasting Costs'!$A$8:$B$31,2),0)</f>
        <v>0</v>
      </c>
      <c r="V275" s="61">
        <f>IF(V273&gt;0,VLOOKUP(V273,'Broadcasting Costs'!$A$8:$B$31,2),0)</f>
        <v>0</v>
      </c>
      <c r="W275" s="61">
        <f>IF(W273&gt;0,VLOOKUP(W273,'Broadcasting Costs'!$A$8:$B$31,2),0)</f>
        <v>0</v>
      </c>
      <c r="X275" s="61">
        <f>IF(X273&gt;0,VLOOKUP(X273,'Broadcasting Costs'!$A$8:$B$31,2),0)</f>
        <v>0</v>
      </c>
      <c r="Y275" s="61">
        <f>IF(Y273&gt;0,VLOOKUP(Y273,'Broadcasting Costs'!$A$8:$B$31,2),0)</f>
        <v>0</v>
      </c>
      <c r="Z275" s="61">
        <f>IF(Z273&gt;0,VLOOKUP(Z273,'Broadcasting Costs'!$A$8:$B$31,2),0)</f>
        <v>0</v>
      </c>
      <c r="AA275" s="61">
        <f>IF(AA273&gt;0,VLOOKUP(AA273,'Broadcasting Costs'!$A$8:$B$31,2),0)</f>
        <v>0</v>
      </c>
      <c r="AB275" s="61">
        <f>IF(AB273&gt;0,VLOOKUP(AB273,'Broadcasting Costs'!$A$8:$B$31,2),0)</f>
        <v>0</v>
      </c>
      <c r="AC275" s="61">
        <f>IF(AC273&gt;0,VLOOKUP(AC273,'Broadcasting Costs'!$A$8:$B$31,2),0)</f>
        <v>0</v>
      </c>
      <c r="AD275" s="61">
        <f>IF(AD273&gt;0,VLOOKUP(AD273,'Broadcasting Costs'!$A$8:$B$31,2),0)</f>
        <v>0</v>
      </c>
      <c r="AE275" s="61">
        <f>IF(AE273&gt;0,VLOOKUP(AE273,'Broadcasting Costs'!$A$8:$B$31,2),0)</f>
        <v>0</v>
      </c>
      <c r="AF275" s="61">
        <f>IF(AF273&gt;0,VLOOKUP(AF273,'Broadcasting Costs'!$A$8:$B$31,2),0)</f>
        <v>0</v>
      </c>
      <c r="AG275" s="61">
        <f>IF(AG273&gt;0,VLOOKUP(AG273,'Broadcasting Costs'!$A$8:$B$31,2),0)</f>
        <v>0</v>
      </c>
      <c r="AH275" s="61">
        <f>IF(AH273&gt;0,VLOOKUP(AH273,'Broadcasting Costs'!$A$8:$B$31,2),0)</f>
        <v>0</v>
      </c>
      <c r="AI275" s="61">
        <f>IF(AI273&gt;0,VLOOKUP(AI273,'Broadcasting Costs'!$A$8:$B$31,2),0)</f>
        <v>0</v>
      </c>
      <c r="AJ275" s="61">
        <f>IF(AJ273&gt;0,VLOOKUP(AJ273,'Broadcasting Costs'!$A$8:$B$31,2),0)</f>
        <v>0</v>
      </c>
      <c r="AK275" s="61">
        <f>IF(AK273&gt;0,VLOOKUP(AK273,'Broadcasting Costs'!$A$8:$B$31,2),0)</f>
        <v>0</v>
      </c>
      <c r="AL275" s="61">
        <f>IF(AL273&gt;0,VLOOKUP(AL273,'Broadcasting Costs'!$A$8:$B$31,2),0)</f>
        <v>0</v>
      </c>
      <c r="AM275" s="61">
        <f>IF(AM273&gt;0,VLOOKUP(AM273,'Broadcasting Costs'!$A$8:$B$31,2),0)</f>
        <v>0</v>
      </c>
      <c r="AN275" s="61">
        <f>IF(AN273&gt;0,VLOOKUP(AN273,'Broadcasting Costs'!$A$8:$B$31,2),0)</f>
        <v>0</v>
      </c>
      <c r="AO275" s="61">
        <f>IF(AO273&gt;0,VLOOKUP(AO273,'Broadcasting Costs'!$A$8:$B$31,2),0)</f>
        <v>0</v>
      </c>
      <c r="AP275" s="61">
        <f>IF(AP273&gt;0,VLOOKUP(AP273,'Broadcasting Costs'!$A$8:$B$31,2),0)</f>
        <v>0</v>
      </c>
      <c r="AQ275" s="61">
        <f>IF(AQ273&gt;0,VLOOKUP(AQ273,'Broadcasting Costs'!$A$8:$B$31,2),0)</f>
        <v>0</v>
      </c>
      <c r="AR275" s="61">
        <f>IF(AR273&gt;0,VLOOKUP(AR273,'Broadcasting Costs'!$A$8:$B$31,2),0)</f>
        <v>0</v>
      </c>
      <c r="AS275" s="61">
        <f>IF(AS273&gt;0,VLOOKUP(AS273,'Broadcasting Costs'!$A$8:$B$31,2),0)</f>
        <v>0</v>
      </c>
      <c r="AT275" s="61">
        <f>IF(AT273&gt;0,VLOOKUP(AT273,'Broadcasting Costs'!$A$8:$B$31,2),0)</f>
        <v>0</v>
      </c>
      <c r="AU275" s="61">
        <f>IF(AU273&gt;0,VLOOKUP(AU273,'Broadcasting Costs'!$A$8:$B$31,2),0)</f>
        <v>0</v>
      </c>
      <c r="AV275" s="61">
        <f>IF(AV273&gt;0,VLOOKUP(AV273,'Broadcasting Costs'!$A$8:$B$31,2),0)</f>
        <v>0</v>
      </c>
      <c r="AW275" s="61">
        <f>IF(AW273&gt;0,VLOOKUP(AW273,'Broadcasting Costs'!$A$8:$B$31,2),0)</f>
        <v>0</v>
      </c>
      <c r="AX275" s="61">
        <f>IF(AX273&gt;0,VLOOKUP(AX273,'Broadcasting Costs'!$A$8:$B$31,2),0)</f>
        <v>0</v>
      </c>
      <c r="AY275" s="61">
        <f>IF(AY273&gt;0,VLOOKUP(AY273,'Broadcasting Costs'!$A$8:$B$31,2),0)</f>
        <v>0</v>
      </c>
      <c r="AZ275" s="61">
        <f>IF(AZ273&gt;0,VLOOKUP(AZ273,'Broadcasting Costs'!$A$8:$B$31,2),0)</f>
        <v>0</v>
      </c>
      <c r="BA275" s="61">
        <f>IF(BA273&gt;0,VLOOKUP(BA273,'Broadcasting Costs'!$A$8:$B$31,2),0)</f>
        <v>0</v>
      </c>
      <c r="BB275" s="61">
        <f>IF(BB273&gt;0,VLOOKUP(BB273,'Broadcasting Costs'!$A$8:$B$31,2),0)</f>
        <v>0</v>
      </c>
      <c r="BC275" s="61">
        <f>IF(BC273&gt;0,VLOOKUP(BC273,'Broadcasting Costs'!$A$8:$B$31,2),0)</f>
        <v>0</v>
      </c>
      <c r="BD275" s="61">
        <f>IF(BD273&gt;0,VLOOKUP(BD273,'Broadcasting Costs'!$A$8:$B$31,2),0)</f>
        <v>0</v>
      </c>
      <c r="BE275" s="61">
        <f>IF(BE273&gt;0,VLOOKUP(BE273,'Broadcasting Costs'!$A$8:$B$31,2),0)</f>
        <v>0</v>
      </c>
      <c r="BF275" s="61">
        <f>IF(BF273&gt;0,VLOOKUP(BF273,'Broadcasting Costs'!$A$8:$B$31,2),0)</f>
        <v>0</v>
      </c>
      <c r="BG275" s="61">
        <f>IF(BG273&gt;0,VLOOKUP(BG273,'Broadcasting Costs'!$A$8:$B$31,2),0)</f>
        <v>0</v>
      </c>
      <c r="BH275" s="61">
        <f>IF(BH273&gt;0,VLOOKUP(BH273,'Broadcasting Costs'!$A$8:$B$31,2),0)</f>
        <v>0</v>
      </c>
      <c r="BI275" s="61">
        <f>IF(BI273&gt;0,VLOOKUP(BI273,'Broadcasting Costs'!$A$8:$B$31,2),0)</f>
        <v>0</v>
      </c>
    </row>
    <row r="277" spans="1:61" s="13" customFormat="1" ht="15.75">
      <c r="A277" s="13" t="s">
        <v>50</v>
      </c>
      <c r="B277" s="28"/>
      <c r="C277" s="28"/>
      <c r="D277" s="28"/>
      <c r="E277" s="28"/>
      <c r="F277" s="28"/>
      <c r="G277" s="28"/>
      <c r="H277" s="28" t="s">
        <v>108</v>
      </c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</row>
    <row r="278" spans="1:61" ht="15.75">
      <c r="A278" s="12" t="s">
        <v>51</v>
      </c>
      <c r="B278" s="118">
        <v>2.5</v>
      </c>
      <c r="C278" s="118">
        <v>3</v>
      </c>
      <c r="D278" s="118">
        <v>4</v>
      </c>
      <c r="E278" s="118">
        <v>4</v>
      </c>
      <c r="F278" s="118">
        <v>4</v>
      </c>
      <c r="G278" s="118">
        <v>3</v>
      </c>
      <c r="H278" s="118">
        <v>3</v>
      </c>
      <c r="I278" s="118">
        <v>3</v>
      </c>
      <c r="J278" s="118">
        <v>3</v>
      </c>
      <c r="K278" s="118">
        <v>4</v>
      </c>
      <c r="L278" s="118">
        <v>4</v>
      </c>
      <c r="M278" s="118">
        <v>4</v>
      </c>
      <c r="N278" s="110">
        <f>'Yearly Summary'!$C$11/600000</f>
        <v>0</v>
      </c>
      <c r="O278" s="110">
        <f>'Yearly Summary'!$C$11/600000</f>
        <v>0</v>
      </c>
      <c r="P278" s="110">
        <f>'Yearly Summary'!$C$11/600000</f>
        <v>0</v>
      </c>
      <c r="Q278" s="110">
        <f>'Yearly Summary'!$C$11/600000</f>
        <v>0</v>
      </c>
      <c r="R278" s="110">
        <f>'Yearly Summary'!$C$11/600000</f>
        <v>0</v>
      </c>
      <c r="S278" s="110">
        <f>'Yearly Summary'!$C$11/600000</f>
        <v>0</v>
      </c>
      <c r="T278" s="110">
        <f>'Yearly Summary'!$C$11/600000</f>
        <v>0</v>
      </c>
      <c r="U278" s="110">
        <f>'Yearly Summary'!$C$11/600000</f>
        <v>0</v>
      </c>
      <c r="V278" s="110">
        <f>'Yearly Summary'!$C$11/600000</f>
        <v>0</v>
      </c>
      <c r="W278" s="110">
        <f>'Yearly Summary'!$C$11/600000</f>
        <v>0</v>
      </c>
      <c r="X278" s="110">
        <f>'Yearly Summary'!$C$11/600000</f>
        <v>0</v>
      </c>
      <c r="Y278" s="110">
        <f>'Yearly Summary'!$C$11/600000</f>
        <v>0</v>
      </c>
      <c r="Z278" s="110">
        <f>'Yearly Summary'!$D$11/600000</f>
        <v>0</v>
      </c>
      <c r="AA278" s="110">
        <f>'Yearly Summary'!$D$11/600000</f>
        <v>0</v>
      </c>
      <c r="AB278" s="110">
        <f>'Yearly Summary'!$D$11/600000</f>
        <v>0</v>
      </c>
      <c r="AC278" s="110">
        <f>'Yearly Summary'!$D$11/600000</f>
        <v>0</v>
      </c>
      <c r="AD278" s="110">
        <f>'Yearly Summary'!$D$11/600000</f>
        <v>0</v>
      </c>
      <c r="AE278" s="110">
        <f>'Yearly Summary'!$D$11/600000</f>
        <v>0</v>
      </c>
      <c r="AF278" s="110">
        <f>'Yearly Summary'!$D$11/600000</f>
        <v>0</v>
      </c>
      <c r="AG278" s="110">
        <f>'Yearly Summary'!$D$11/600000</f>
        <v>0</v>
      </c>
      <c r="AH278" s="110">
        <f>'Yearly Summary'!$D$11/600000</f>
        <v>0</v>
      </c>
      <c r="AI278" s="110">
        <f>'Yearly Summary'!$D$11/600000</f>
        <v>0</v>
      </c>
      <c r="AJ278" s="110">
        <f>'Yearly Summary'!$D$11/600000</f>
        <v>0</v>
      </c>
      <c r="AK278" s="110">
        <f>'Yearly Summary'!$D$11/600000</f>
        <v>0</v>
      </c>
      <c r="AL278" s="110">
        <f>'Yearly Summary'!$E$11/600000</f>
        <v>0</v>
      </c>
      <c r="AM278" s="110">
        <f>'Yearly Summary'!$E$11/600000</f>
        <v>0</v>
      </c>
      <c r="AN278" s="110">
        <f>'Yearly Summary'!$E$11/600000</f>
        <v>0</v>
      </c>
      <c r="AO278" s="110">
        <f>'Yearly Summary'!$E$11/600000</f>
        <v>0</v>
      </c>
      <c r="AP278" s="110">
        <f>'Yearly Summary'!$E$11/600000</f>
        <v>0</v>
      </c>
      <c r="AQ278" s="110">
        <f>'Yearly Summary'!$E$11/600000</f>
        <v>0</v>
      </c>
      <c r="AR278" s="110">
        <f>'Yearly Summary'!$E$11/600000</f>
        <v>0</v>
      </c>
      <c r="AS278" s="110">
        <f>'Yearly Summary'!$E$11/600000</f>
        <v>0</v>
      </c>
      <c r="AT278" s="110">
        <f>'Yearly Summary'!$E$11/600000</f>
        <v>0</v>
      </c>
      <c r="AU278" s="110">
        <f>'Yearly Summary'!$E$11/600000</f>
        <v>0</v>
      </c>
      <c r="AV278" s="110">
        <f>'Yearly Summary'!$E$11/600000</f>
        <v>0</v>
      </c>
      <c r="AW278" s="110">
        <f>'Yearly Summary'!$E$11/600000</f>
        <v>0</v>
      </c>
      <c r="AX278" s="110">
        <f>'Yearly Summary'!$F$11/600000</f>
        <v>0</v>
      </c>
      <c r="AY278" s="110">
        <f>'Yearly Summary'!$F$11/600000</f>
        <v>0</v>
      </c>
      <c r="AZ278" s="110">
        <f>'Yearly Summary'!$F$11/600000</f>
        <v>0</v>
      </c>
      <c r="BA278" s="110">
        <f>'Yearly Summary'!$F$11/600000</f>
        <v>0</v>
      </c>
      <c r="BB278" s="110">
        <f>'Yearly Summary'!$F$11/600000</f>
        <v>0</v>
      </c>
      <c r="BC278" s="110">
        <f>'Yearly Summary'!$F$11/600000</f>
        <v>0</v>
      </c>
      <c r="BD278" s="110">
        <f>'Yearly Summary'!$F$11/600000</f>
        <v>0</v>
      </c>
      <c r="BE278" s="110">
        <f>'Yearly Summary'!$F$11/600000</f>
        <v>0</v>
      </c>
      <c r="BF278" s="110">
        <f>'Yearly Summary'!$F$11/600000</f>
        <v>0</v>
      </c>
      <c r="BG278" s="110">
        <f>'Yearly Summary'!$F$11/600000</f>
        <v>0</v>
      </c>
      <c r="BH278" s="110">
        <f>'Yearly Summary'!$F$11/600000</f>
        <v>0</v>
      </c>
      <c r="BI278" s="110">
        <f>'Yearly Summary'!$F$11/600000</f>
        <v>0</v>
      </c>
    </row>
    <row r="279" spans="1:61" ht="15.75">
      <c r="A279" s="12" t="s">
        <v>52</v>
      </c>
      <c r="B279" s="37">
        <v>4570.7480000000005</v>
      </c>
      <c r="C279" s="37">
        <v>3069.183333333333</v>
      </c>
      <c r="D279" s="37">
        <v>4870.74</v>
      </c>
      <c r="E279" s="37">
        <v>5694.18</v>
      </c>
      <c r="F279" s="37">
        <v>4670.18</v>
      </c>
      <c r="G279" s="37">
        <v>7331.92</v>
      </c>
      <c r="H279" s="37">
        <v>4974.77</v>
      </c>
      <c r="I279" s="37">
        <v>5299.076666666667</v>
      </c>
      <c r="J279" s="37">
        <v>5649.826666666667</v>
      </c>
      <c r="K279" s="37">
        <v>5810.98</v>
      </c>
      <c r="L279" s="37">
        <v>4858.657499999999</v>
      </c>
      <c r="M279" s="37">
        <v>5228.815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7">
        <v>0</v>
      </c>
      <c r="T279" s="37">
        <v>0</v>
      </c>
      <c r="U279" s="37">
        <v>0</v>
      </c>
      <c r="V279" s="37">
        <v>0</v>
      </c>
      <c r="W279" s="37">
        <v>0</v>
      </c>
      <c r="X279" s="37">
        <v>0</v>
      </c>
      <c r="Y279" s="37">
        <v>0</v>
      </c>
      <c r="Z279" s="37">
        <v>0</v>
      </c>
      <c r="AA279" s="37">
        <v>0</v>
      </c>
      <c r="AB279" s="37">
        <v>0</v>
      </c>
      <c r="AC279" s="37">
        <v>0</v>
      </c>
      <c r="AD279" s="37">
        <v>0</v>
      </c>
      <c r="AE279" s="37">
        <v>0</v>
      </c>
      <c r="AF279" s="37">
        <v>0</v>
      </c>
      <c r="AG279" s="37">
        <v>0</v>
      </c>
      <c r="AH279" s="37">
        <v>0</v>
      </c>
      <c r="AI279" s="37">
        <v>0</v>
      </c>
      <c r="AJ279" s="37">
        <v>0</v>
      </c>
      <c r="AK279" s="37">
        <v>0</v>
      </c>
      <c r="AL279" s="37">
        <v>0</v>
      </c>
      <c r="AM279" s="37">
        <v>0</v>
      </c>
      <c r="AN279" s="37">
        <v>0</v>
      </c>
      <c r="AO279" s="37">
        <v>0</v>
      </c>
      <c r="AP279" s="37">
        <v>0</v>
      </c>
      <c r="AQ279" s="37">
        <v>0</v>
      </c>
      <c r="AR279" s="37">
        <v>0</v>
      </c>
      <c r="AS279" s="37">
        <v>0</v>
      </c>
      <c r="AT279" s="37">
        <v>0</v>
      </c>
      <c r="AU279" s="37">
        <v>0</v>
      </c>
      <c r="AV279" s="37">
        <v>0</v>
      </c>
      <c r="AW279" s="37">
        <v>0</v>
      </c>
      <c r="AX279" s="37">
        <v>0</v>
      </c>
      <c r="AY279" s="37">
        <v>0</v>
      </c>
      <c r="AZ279" s="37">
        <v>0</v>
      </c>
      <c r="BA279" s="37">
        <v>0</v>
      </c>
      <c r="BB279" s="37">
        <v>0</v>
      </c>
      <c r="BC279" s="37">
        <v>0</v>
      </c>
      <c r="BD279" s="37">
        <v>0</v>
      </c>
      <c r="BE279" s="37">
        <v>0</v>
      </c>
      <c r="BF279" s="37">
        <v>0</v>
      </c>
      <c r="BG279" s="37">
        <v>0</v>
      </c>
      <c r="BH279" s="37">
        <v>0</v>
      </c>
      <c r="BI279" s="37">
        <f>BH279</f>
        <v>0</v>
      </c>
    </row>
    <row r="280" spans="1:61" ht="15.75">
      <c r="A280" s="12" t="s">
        <v>153</v>
      </c>
      <c r="B280" s="48">
        <f>+B278*B279</f>
        <v>11426.87</v>
      </c>
      <c r="C280" s="48">
        <f aca="true" t="shared" si="247" ref="C280:AK280">+C278*C279</f>
        <v>9207.55</v>
      </c>
      <c r="D280" s="48">
        <f t="shared" si="247"/>
        <v>19482.96</v>
      </c>
      <c r="E280" s="48">
        <f t="shared" si="247"/>
        <v>22776.72</v>
      </c>
      <c r="F280" s="48">
        <f t="shared" si="247"/>
        <v>18680.72</v>
      </c>
      <c r="G280" s="48">
        <f t="shared" si="247"/>
        <v>21995.760000000002</v>
      </c>
      <c r="H280" s="48">
        <f t="shared" si="247"/>
        <v>14924.310000000001</v>
      </c>
      <c r="I280" s="48">
        <f t="shared" si="247"/>
        <v>15897.23</v>
      </c>
      <c r="J280" s="48">
        <f t="shared" si="247"/>
        <v>16949.48</v>
      </c>
      <c r="K280" s="48">
        <f t="shared" si="247"/>
        <v>23243.92</v>
      </c>
      <c r="L280" s="48">
        <f t="shared" si="247"/>
        <v>19434.629999999997</v>
      </c>
      <c r="M280" s="48">
        <f t="shared" si="247"/>
        <v>20915.26</v>
      </c>
      <c r="N280" s="48">
        <f t="shared" si="247"/>
        <v>0</v>
      </c>
      <c r="O280" s="48">
        <f t="shared" si="247"/>
        <v>0</v>
      </c>
      <c r="P280" s="48">
        <f t="shared" si="247"/>
        <v>0</v>
      </c>
      <c r="Q280" s="48">
        <f t="shared" si="247"/>
        <v>0</v>
      </c>
      <c r="R280" s="48">
        <f t="shared" si="247"/>
        <v>0</v>
      </c>
      <c r="S280" s="48">
        <f t="shared" si="247"/>
        <v>0</v>
      </c>
      <c r="T280" s="48">
        <f t="shared" si="247"/>
        <v>0</v>
      </c>
      <c r="U280" s="48">
        <f t="shared" si="247"/>
        <v>0</v>
      </c>
      <c r="V280" s="48">
        <f t="shared" si="247"/>
        <v>0</v>
      </c>
      <c r="W280" s="48">
        <f t="shared" si="247"/>
        <v>0</v>
      </c>
      <c r="X280" s="48">
        <f t="shared" si="247"/>
        <v>0</v>
      </c>
      <c r="Y280" s="48">
        <f t="shared" si="247"/>
        <v>0</v>
      </c>
      <c r="Z280" s="48">
        <f t="shared" si="247"/>
        <v>0</v>
      </c>
      <c r="AA280" s="48">
        <f t="shared" si="247"/>
        <v>0</v>
      </c>
      <c r="AB280" s="48">
        <f t="shared" si="247"/>
        <v>0</v>
      </c>
      <c r="AC280" s="48">
        <f t="shared" si="247"/>
        <v>0</v>
      </c>
      <c r="AD280" s="48">
        <f t="shared" si="247"/>
        <v>0</v>
      </c>
      <c r="AE280" s="48">
        <f t="shared" si="247"/>
        <v>0</v>
      </c>
      <c r="AF280" s="48">
        <f t="shared" si="247"/>
        <v>0</v>
      </c>
      <c r="AG280" s="48">
        <f t="shared" si="247"/>
        <v>0</v>
      </c>
      <c r="AH280" s="48">
        <f t="shared" si="247"/>
        <v>0</v>
      </c>
      <c r="AI280" s="48">
        <f t="shared" si="247"/>
        <v>0</v>
      </c>
      <c r="AJ280" s="48">
        <f t="shared" si="247"/>
        <v>0</v>
      </c>
      <c r="AK280" s="48">
        <f t="shared" si="247"/>
        <v>0</v>
      </c>
      <c r="AL280" s="48">
        <f aca="true" t="shared" si="248" ref="AL280:BI280">+AL278*AL279</f>
        <v>0</v>
      </c>
      <c r="AM280" s="48">
        <f t="shared" si="248"/>
        <v>0</v>
      </c>
      <c r="AN280" s="48">
        <f t="shared" si="248"/>
        <v>0</v>
      </c>
      <c r="AO280" s="48">
        <f t="shared" si="248"/>
        <v>0</v>
      </c>
      <c r="AP280" s="48">
        <f t="shared" si="248"/>
        <v>0</v>
      </c>
      <c r="AQ280" s="48">
        <f t="shared" si="248"/>
        <v>0</v>
      </c>
      <c r="AR280" s="48">
        <f t="shared" si="248"/>
        <v>0</v>
      </c>
      <c r="AS280" s="48">
        <f t="shared" si="248"/>
        <v>0</v>
      </c>
      <c r="AT280" s="48">
        <f t="shared" si="248"/>
        <v>0</v>
      </c>
      <c r="AU280" s="48">
        <f t="shared" si="248"/>
        <v>0</v>
      </c>
      <c r="AV280" s="48">
        <f t="shared" si="248"/>
        <v>0</v>
      </c>
      <c r="AW280" s="48">
        <f t="shared" si="248"/>
        <v>0</v>
      </c>
      <c r="AX280" s="48">
        <f t="shared" si="248"/>
        <v>0</v>
      </c>
      <c r="AY280" s="48">
        <f t="shared" si="248"/>
        <v>0</v>
      </c>
      <c r="AZ280" s="48">
        <f t="shared" si="248"/>
        <v>0</v>
      </c>
      <c r="BA280" s="48">
        <f t="shared" si="248"/>
        <v>0</v>
      </c>
      <c r="BB280" s="48">
        <f t="shared" si="248"/>
        <v>0</v>
      </c>
      <c r="BC280" s="48">
        <f t="shared" si="248"/>
        <v>0</v>
      </c>
      <c r="BD280" s="48">
        <f t="shared" si="248"/>
        <v>0</v>
      </c>
      <c r="BE280" s="48">
        <f t="shared" si="248"/>
        <v>0</v>
      </c>
      <c r="BF280" s="48">
        <f t="shared" si="248"/>
        <v>0</v>
      </c>
      <c r="BG280" s="48">
        <f t="shared" si="248"/>
        <v>0</v>
      </c>
      <c r="BH280" s="48">
        <f t="shared" si="248"/>
        <v>0</v>
      </c>
      <c r="BI280" s="48">
        <f t="shared" si="248"/>
        <v>0</v>
      </c>
    </row>
    <row r="281" spans="2:61" ht="15.75">
      <c r="B281" s="42"/>
      <c r="C281" s="42"/>
      <c r="D281" s="42"/>
      <c r="E281" s="42"/>
      <c r="F281" s="42"/>
      <c r="G281" s="42" t="s">
        <v>108</v>
      </c>
      <c r="H281" s="42" t="s">
        <v>108</v>
      </c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</row>
    <row r="282" spans="1:61" ht="15.75">
      <c r="A282" s="12" t="s">
        <v>18</v>
      </c>
      <c r="B282" s="42">
        <v>0</v>
      </c>
      <c r="C282" s="42">
        <f>29.5+1542.64</f>
        <v>1572.14</v>
      </c>
      <c r="D282" s="42">
        <v>200</v>
      </c>
      <c r="E282" s="42">
        <f>150+634.25+940.53</f>
        <v>1724.78</v>
      </c>
      <c r="F282" s="42">
        <v>0</v>
      </c>
      <c r="G282" s="42">
        <v>0</v>
      </c>
      <c r="H282" s="42">
        <v>0</v>
      </c>
      <c r="I282" s="42">
        <v>0</v>
      </c>
      <c r="J282" s="37">
        <v>0</v>
      </c>
      <c r="K282" s="37">
        <v>0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0</v>
      </c>
      <c r="R282" s="37">
        <v>0</v>
      </c>
      <c r="S282" s="37">
        <v>0</v>
      </c>
      <c r="T282" s="37">
        <v>0</v>
      </c>
      <c r="U282" s="37">
        <v>0</v>
      </c>
      <c r="V282" s="37">
        <v>0</v>
      </c>
      <c r="W282" s="37">
        <v>0</v>
      </c>
      <c r="X282" s="37">
        <v>0</v>
      </c>
      <c r="Y282" s="37">
        <v>0</v>
      </c>
      <c r="Z282" s="37">
        <v>0</v>
      </c>
      <c r="AA282" s="37">
        <v>0</v>
      </c>
      <c r="AB282" s="37">
        <v>0</v>
      </c>
      <c r="AC282" s="37">
        <v>0</v>
      </c>
      <c r="AD282" s="37">
        <v>0</v>
      </c>
      <c r="AE282" s="37">
        <v>0</v>
      </c>
      <c r="AF282" s="37">
        <v>0</v>
      </c>
      <c r="AG282" s="37">
        <v>0</v>
      </c>
      <c r="AH282" s="37">
        <v>0</v>
      </c>
      <c r="AI282" s="37">
        <v>0</v>
      </c>
      <c r="AJ282" s="37">
        <v>0</v>
      </c>
      <c r="AK282" s="37">
        <v>0</v>
      </c>
      <c r="AL282" s="37">
        <v>0</v>
      </c>
      <c r="AM282" s="37">
        <v>0</v>
      </c>
      <c r="AN282" s="37">
        <v>0</v>
      </c>
      <c r="AO282" s="37">
        <v>0</v>
      </c>
      <c r="AP282" s="37">
        <v>0</v>
      </c>
      <c r="AQ282" s="37">
        <v>0</v>
      </c>
      <c r="AR282" s="37">
        <v>0</v>
      </c>
      <c r="AS282" s="37">
        <v>0</v>
      </c>
      <c r="AT282" s="37">
        <v>0</v>
      </c>
      <c r="AU282" s="37">
        <v>0</v>
      </c>
      <c r="AV282" s="37">
        <v>0</v>
      </c>
      <c r="AW282" s="37">
        <v>0</v>
      </c>
      <c r="AX282" s="37">
        <v>0</v>
      </c>
      <c r="AY282" s="37">
        <v>0</v>
      </c>
      <c r="AZ282" s="37">
        <v>0</v>
      </c>
      <c r="BA282" s="37">
        <v>0</v>
      </c>
      <c r="BB282" s="37">
        <v>0</v>
      </c>
      <c r="BC282" s="37">
        <v>0</v>
      </c>
      <c r="BD282" s="37">
        <v>0</v>
      </c>
      <c r="BE282" s="37">
        <v>0</v>
      </c>
      <c r="BF282" s="37">
        <v>0</v>
      </c>
      <c r="BG282" s="37">
        <v>0</v>
      </c>
      <c r="BH282" s="37">
        <v>0</v>
      </c>
      <c r="BI282" s="37">
        <v>0</v>
      </c>
    </row>
    <row r="283" spans="1:61" ht="15.75">
      <c r="A283" s="12" t="s">
        <v>19</v>
      </c>
      <c r="B283" s="37">
        <v>0</v>
      </c>
      <c r="C283" s="37">
        <f>2034+1971</f>
        <v>4005</v>
      </c>
      <c r="D283" s="37">
        <f>3164+3066</f>
        <v>6230</v>
      </c>
      <c r="E283" s="37">
        <f>8136+7884</f>
        <v>16020</v>
      </c>
      <c r="F283" s="37">
        <f>(-2034+300-3164-8136+2808.19+3500+1181.29+4510.36+2027.09)+(1139.17+22.81+18.19+319+1753.65)+(-1971-3066-7884+499.19+96.57+35.86+81.61+380.98+2735.83+7135.63+475.86+358.79+448.5+710.88+571.19+2024.23+10000)</f>
        <v>16879.870000000003</v>
      </c>
      <c r="G283" s="37">
        <f>(-14841.89+7135.63+2405.21+5301.05)+(-2072.65+2249.94)</f>
        <v>177.29000000000087</v>
      </c>
      <c r="H283" s="37">
        <v>0</v>
      </c>
      <c r="I283" s="37">
        <f>45-68.59</f>
        <v>-23.590000000000003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37">
        <v>0</v>
      </c>
      <c r="P283" s="37">
        <v>0</v>
      </c>
      <c r="Q283" s="37">
        <v>0</v>
      </c>
      <c r="R283" s="37">
        <v>0</v>
      </c>
      <c r="S283" s="37">
        <v>0</v>
      </c>
      <c r="T283" s="37">
        <v>0</v>
      </c>
      <c r="U283" s="37">
        <v>0</v>
      </c>
      <c r="V283" s="37">
        <v>0</v>
      </c>
      <c r="W283" s="37">
        <v>0</v>
      </c>
      <c r="X283" s="37">
        <v>0</v>
      </c>
      <c r="Y283" s="37">
        <v>0</v>
      </c>
      <c r="Z283" s="37">
        <v>0</v>
      </c>
      <c r="AA283" s="37">
        <v>0</v>
      </c>
      <c r="AB283" s="37">
        <v>0</v>
      </c>
      <c r="AC283" s="37">
        <v>0</v>
      </c>
      <c r="AD283" s="37">
        <v>0</v>
      </c>
      <c r="AE283" s="37">
        <v>0</v>
      </c>
      <c r="AF283" s="37">
        <v>0</v>
      </c>
      <c r="AG283" s="37">
        <v>0</v>
      </c>
      <c r="AH283" s="37">
        <v>0</v>
      </c>
      <c r="AI283" s="37">
        <v>0</v>
      </c>
      <c r="AJ283" s="37">
        <v>0</v>
      </c>
      <c r="AK283" s="37">
        <v>0</v>
      </c>
      <c r="AL283" s="37">
        <v>0</v>
      </c>
      <c r="AM283" s="37">
        <v>0</v>
      </c>
      <c r="AN283" s="37">
        <v>0</v>
      </c>
      <c r="AO283" s="37">
        <v>0</v>
      </c>
      <c r="AP283" s="37">
        <v>0</v>
      </c>
      <c r="AQ283" s="37">
        <v>0</v>
      </c>
      <c r="AR283" s="37">
        <v>0</v>
      </c>
      <c r="AS283" s="37">
        <v>0</v>
      </c>
      <c r="AT283" s="37">
        <v>0</v>
      </c>
      <c r="AU283" s="37">
        <v>0</v>
      </c>
      <c r="AV283" s="37">
        <v>0</v>
      </c>
      <c r="AW283" s="37">
        <v>0</v>
      </c>
      <c r="AX283" s="37">
        <v>0</v>
      </c>
      <c r="AY283" s="37">
        <v>0</v>
      </c>
      <c r="AZ283" s="37">
        <v>0</v>
      </c>
      <c r="BA283" s="37">
        <v>0</v>
      </c>
      <c r="BB283" s="37">
        <v>0</v>
      </c>
      <c r="BC283" s="37">
        <v>0</v>
      </c>
      <c r="BD283" s="37">
        <v>0</v>
      </c>
      <c r="BE283" s="37">
        <v>0</v>
      </c>
      <c r="BF283" s="37">
        <v>0</v>
      </c>
      <c r="BG283" s="37">
        <v>0</v>
      </c>
      <c r="BH283" s="37">
        <v>0</v>
      </c>
      <c r="BI283" s="37">
        <v>0</v>
      </c>
    </row>
    <row r="284" spans="1:61" ht="15.75">
      <c r="A284" s="12" t="s">
        <v>89</v>
      </c>
      <c r="B284" s="37">
        <v>625</v>
      </c>
      <c r="C284" s="37">
        <v>625</v>
      </c>
      <c r="D284" s="37">
        <v>625</v>
      </c>
      <c r="E284" s="37">
        <v>625</v>
      </c>
      <c r="F284" s="37">
        <v>625</v>
      </c>
      <c r="G284" s="37">
        <v>625</v>
      </c>
      <c r="H284" s="37">
        <v>625</v>
      </c>
      <c r="I284" s="37">
        <v>625</v>
      </c>
      <c r="J284" s="37">
        <v>625</v>
      </c>
      <c r="K284" s="37">
        <v>625</v>
      </c>
      <c r="L284" s="37">
        <v>625</v>
      </c>
      <c r="M284" s="37">
        <v>625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7">
        <v>0</v>
      </c>
      <c r="T284" s="37">
        <v>0</v>
      </c>
      <c r="U284" s="37">
        <v>0</v>
      </c>
      <c r="V284" s="37">
        <v>0</v>
      </c>
      <c r="W284" s="37">
        <v>0</v>
      </c>
      <c r="X284" s="37">
        <v>0</v>
      </c>
      <c r="Y284" s="37">
        <v>0</v>
      </c>
      <c r="Z284" s="37">
        <v>0</v>
      </c>
      <c r="AA284" s="37">
        <v>0</v>
      </c>
      <c r="AB284" s="37">
        <v>0</v>
      </c>
      <c r="AC284" s="37">
        <v>0</v>
      </c>
      <c r="AD284" s="37">
        <v>0</v>
      </c>
      <c r="AE284" s="37">
        <v>0</v>
      </c>
      <c r="AF284" s="37">
        <v>0</v>
      </c>
      <c r="AG284" s="37">
        <v>0</v>
      </c>
      <c r="AH284" s="37">
        <v>0</v>
      </c>
      <c r="AI284" s="37">
        <v>0</v>
      </c>
      <c r="AJ284" s="37">
        <v>0</v>
      </c>
      <c r="AK284" s="37">
        <v>0</v>
      </c>
      <c r="AL284" s="37">
        <v>0</v>
      </c>
      <c r="AM284" s="37">
        <v>0</v>
      </c>
      <c r="AN284" s="37">
        <v>0</v>
      </c>
      <c r="AO284" s="37">
        <v>0</v>
      </c>
      <c r="AP284" s="37">
        <v>0</v>
      </c>
      <c r="AQ284" s="37">
        <v>0</v>
      </c>
      <c r="AR284" s="37">
        <v>0</v>
      </c>
      <c r="AS284" s="37">
        <v>0</v>
      </c>
      <c r="AT284" s="37">
        <v>0</v>
      </c>
      <c r="AU284" s="37">
        <v>0</v>
      </c>
      <c r="AV284" s="37">
        <v>0</v>
      </c>
      <c r="AW284" s="37">
        <v>0</v>
      </c>
      <c r="AX284" s="37">
        <v>0</v>
      </c>
      <c r="AY284" s="37">
        <v>0</v>
      </c>
      <c r="AZ284" s="37">
        <v>0</v>
      </c>
      <c r="BA284" s="37">
        <v>0</v>
      </c>
      <c r="BB284" s="37">
        <v>0</v>
      </c>
      <c r="BC284" s="37">
        <v>0</v>
      </c>
      <c r="BD284" s="37">
        <v>0</v>
      </c>
      <c r="BE284" s="37">
        <v>0</v>
      </c>
      <c r="BF284" s="37">
        <v>0</v>
      </c>
      <c r="BG284" s="37">
        <v>0</v>
      </c>
      <c r="BH284" s="37">
        <v>0</v>
      </c>
      <c r="BI284" s="37">
        <v>0</v>
      </c>
    </row>
    <row r="285" spans="1:61" ht="15.75">
      <c r="A285" s="12" t="s">
        <v>90</v>
      </c>
      <c r="B285" s="37">
        <v>900</v>
      </c>
      <c r="C285" s="37">
        <v>900</v>
      </c>
      <c r="D285" s="37">
        <v>900</v>
      </c>
      <c r="E285" s="37">
        <v>900</v>
      </c>
      <c r="F285" s="37">
        <v>900</v>
      </c>
      <c r="G285" s="37">
        <v>900</v>
      </c>
      <c r="H285" s="37">
        <v>900</v>
      </c>
      <c r="I285" s="37">
        <v>900</v>
      </c>
      <c r="J285" s="37">
        <v>900</v>
      </c>
      <c r="K285" s="37">
        <v>900</v>
      </c>
      <c r="L285" s="37">
        <v>900</v>
      </c>
      <c r="M285" s="37">
        <v>900</v>
      </c>
      <c r="N285" s="37">
        <v>0</v>
      </c>
      <c r="O285" s="37">
        <v>0</v>
      </c>
      <c r="P285" s="37">
        <v>0</v>
      </c>
      <c r="Q285" s="37">
        <v>0</v>
      </c>
      <c r="R285" s="37">
        <v>0</v>
      </c>
      <c r="S285" s="37">
        <v>0</v>
      </c>
      <c r="T285" s="37">
        <v>0</v>
      </c>
      <c r="U285" s="37">
        <v>0</v>
      </c>
      <c r="V285" s="37">
        <v>0</v>
      </c>
      <c r="W285" s="37">
        <v>0</v>
      </c>
      <c r="X285" s="37">
        <v>0</v>
      </c>
      <c r="Y285" s="37">
        <v>0</v>
      </c>
      <c r="Z285" s="37">
        <v>0</v>
      </c>
      <c r="AA285" s="37">
        <v>0</v>
      </c>
      <c r="AB285" s="37">
        <v>0</v>
      </c>
      <c r="AC285" s="37">
        <v>0</v>
      </c>
      <c r="AD285" s="37">
        <v>0</v>
      </c>
      <c r="AE285" s="37">
        <v>0</v>
      </c>
      <c r="AF285" s="37">
        <v>0</v>
      </c>
      <c r="AG285" s="37">
        <v>0</v>
      </c>
      <c r="AH285" s="37">
        <v>0</v>
      </c>
      <c r="AI285" s="37">
        <v>0</v>
      </c>
      <c r="AJ285" s="37">
        <v>0</v>
      </c>
      <c r="AK285" s="37">
        <v>0</v>
      </c>
      <c r="AL285" s="37">
        <v>0</v>
      </c>
      <c r="AM285" s="37">
        <v>0</v>
      </c>
      <c r="AN285" s="37">
        <v>0</v>
      </c>
      <c r="AO285" s="37">
        <v>0</v>
      </c>
      <c r="AP285" s="37">
        <v>0</v>
      </c>
      <c r="AQ285" s="37">
        <v>0</v>
      </c>
      <c r="AR285" s="37">
        <v>0</v>
      </c>
      <c r="AS285" s="37">
        <v>0</v>
      </c>
      <c r="AT285" s="37">
        <v>0</v>
      </c>
      <c r="AU285" s="37">
        <v>0</v>
      </c>
      <c r="AV285" s="37">
        <v>0</v>
      </c>
      <c r="AW285" s="37">
        <v>0</v>
      </c>
      <c r="AX285" s="37">
        <v>0</v>
      </c>
      <c r="AY285" s="37">
        <v>0</v>
      </c>
      <c r="AZ285" s="37">
        <v>0</v>
      </c>
      <c r="BA285" s="37">
        <v>0</v>
      </c>
      <c r="BB285" s="37">
        <v>0</v>
      </c>
      <c r="BC285" s="37">
        <v>0</v>
      </c>
      <c r="BD285" s="37">
        <v>0</v>
      </c>
      <c r="BE285" s="37">
        <v>0</v>
      </c>
      <c r="BF285" s="37">
        <v>0</v>
      </c>
      <c r="BG285" s="37">
        <v>0</v>
      </c>
      <c r="BH285" s="37">
        <v>0</v>
      </c>
      <c r="BI285" s="37">
        <v>0</v>
      </c>
    </row>
    <row r="286" spans="1:61" ht="15.75">
      <c r="A286" s="12" t="s">
        <v>91</v>
      </c>
      <c r="B286" s="37">
        <v>300</v>
      </c>
      <c r="C286" s="37">
        <v>300</v>
      </c>
      <c r="D286" s="37">
        <v>300</v>
      </c>
      <c r="E286" s="37">
        <v>300</v>
      </c>
      <c r="F286" s="37">
        <v>300</v>
      </c>
      <c r="G286" s="37">
        <v>300</v>
      </c>
      <c r="H286" s="37">
        <v>300</v>
      </c>
      <c r="I286" s="37">
        <v>300</v>
      </c>
      <c r="J286" s="37">
        <v>300</v>
      </c>
      <c r="K286" s="37">
        <v>300</v>
      </c>
      <c r="L286" s="37">
        <v>300</v>
      </c>
      <c r="M286" s="37">
        <v>300</v>
      </c>
      <c r="N286" s="39">
        <f aca="true" t="shared" si="249" ref="C286:BI286">ROUND(N273/1000000,0)*300</f>
        <v>0</v>
      </c>
      <c r="O286" s="39">
        <f t="shared" si="249"/>
        <v>0</v>
      </c>
      <c r="P286" s="39">
        <f t="shared" si="249"/>
        <v>0</v>
      </c>
      <c r="Q286" s="39">
        <f t="shared" si="249"/>
        <v>0</v>
      </c>
      <c r="R286" s="39">
        <f t="shared" si="249"/>
        <v>0</v>
      </c>
      <c r="S286" s="39">
        <f t="shared" si="249"/>
        <v>0</v>
      </c>
      <c r="T286" s="39">
        <f t="shared" si="249"/>
        <v>0</v>
      </c>
      <c r="U286" s="39">
        <f t="shared" si="249"/>
        <v>0</v>
      </c>
      <c r="V286" s="39">
        <f t="shared" si="249"/>
        <v>0</v>
      </c>
      <c r="W286" s="39">
        <f t="shared" si="249"/>
        <v>0</v>
      </c>
      <c r="X286" s="39">
        <f t="shared" si="249"/>
        <v>0</v>
      </c>
      <c r="Y286" s="39">
        <f t="shared" si="249"/>
        <v>0</v>
      </c>
      <c r="Z286" s="39">
        <f t="shared" si="249"/>
        <v>0</v>
      </c>
      <c r="AA286" s="39">
        <f t="shared" si="249"/>
        <v>0</v>
      </c>
      <c r="AB286" s="39">
        <f t="shared" si="249"/>
        <v>0</v>
      </c>
      <c r="AC286" s="39">
        <f t="shared" si="249"/>
        <v>0</v>
      </c>
      <c r="AD286" s="39">
        <f t="shared" si="249"/>
        <v>0</v>
      </c>
      <c r="AE286" s="39">
        <f t="shared" si="249"/>
        <v>0</v>
      </c>
      <c r="AF286" s="39">
        <f t="shared" si="249"/>
        <v>0</v>
      </c>
      <c r="AG286" s="39">
        <f t="shared" si="249"/>
        <v>0</v>
      </c>
      <c r="AH286" s="39">
        <f t="shared" si="249"/>
        <v>0</v>
      </c>
      <c r="AI286" s="39">
        <f t="shared" si="249"/>
        <v>0</v>
      </c>
      <c r="AJ286" s="39">
        <f t="shared" si="249"/>
        <v>0</v>
      </c>
      <c r="AK286" s="39">
        <f t="shared" si="249"/>
        <v>0</v>
      </c>
      <c r="AL286" s="39">
        <f t="shared" si="249"/>
        <v>0</v>
      </c>
      <c r="AM286" s="39">
        <f t="shared" si="249"/>
        <v>0</v>
      </c>
      <c r="AN286" s="39">
        <f t="shared" si="249"/>
        <v>0</v>
      </c>
      <c r="AO286" s="39">
        <f t="shared" si="249"/>
        <v>0</v>
      </c>
      <c r="AP286" s="39">
        <f t="shared" si="249"/>
        <v>0</v>
      </c>
      <c r="AQ286" s="39">
        <f t="shared" si="249"/>
        <v>0</v>
      </c>
      <c r="AR286" s="39">
        <f t="shared" si="249"/>
        <v>0</v>
      </c>
      <c r="AS286" s="39">
        <f t="shared" si="249"/>
        <v>0</v>
      </c>
      <c r="AT286" s="39">
        <f t="shared" si="249"/>
        <v>0</v>
      </c>
      <c r="AU286" s="39">
        <f t="shared" si="249"/>
        <v>0</v>
      </c>
      <c r="AV286" s="39">
        <f t="shared" si="249"/>
        <v>0</v>
      </c>
      <c r="AW286" s="39">
        <f t="shared" si="249"/>
        <v>0</v>
      </c>
      <c r="AX286" s="39">
        <f t="shared" si="249"/>
        <v>0</v>
      </c>
      <c r="AY286" s="39">
        <f t="shared" si="249"/>
        <v>0</v>
      </c>
      <c r="AZ286" s="39">
        <f t="shared" si="249"/>
        <v>0</v>
      </c>
      <c r="BA286" s="39">
        <f t="shared" si="249"/>
        <v>0</v>
      </c>
      <c r="BB286" s="39">
        <f t="shared" si="249"/>
        <v>0</v>
      </c>
      <c r="BC286" s="39">
        <f t="shared" si="249"/>
        <v>0</v>
      </c>
      <c r="BD286" s="39">
        <f t="shared" si="249"/>
        <v>0</v>
      </c>
      <c r="BE286" s="39">
        <f t="shared" si="249"/>
        <v>0</v>
      </c>
      <c r="BF286" s="39">
        <f t="shared" si="249"/>
        <v>0</v>
      </c>
      <c r="BG286" s="39">
        <f t="shared" si="249"/>
        <v>0</v>
      </c>
      <c r="BH286" s="39">
        <f t="shared" si="249"/>
        <v>0</v>
      </c>
      <c r="BI286" s="39">
        <f t="shared" si="249"/>
        <v>0</v>
      </c>
    </row>
    <row r="287" spans="1:61" ht="15.75">
      <c r="A287" s="12" t="s">
        <v>92</v>
      </c>
      <c r="B287" s="37">
        <v>0</v>
      </c>
      <c r="C287" s="37">
        <v>0</v>
      </c>
      <c r="D287" s="37">
        <v>0</v>
      </c>
      <c r="E287" s="37">
        <v>0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7">
        <v>0</v>
      </c>
      <c r="T287" s="37">
        <v>0</v>
      </c>
      <c r="U287" s="37">
        <v>0</v>
      </c>
      <c r="V287" s="37">
        <v>0</v>
      </c>
      <c r="W287" s="37">
        <v>0</v>
      </c>
      <c r="X287" s="37">
        <v>0</v>
      </c>
      <c r="Y287" s="37">
        <v>0</v>
      </c>
      <c r="Z287" s="37">
        <v>0</v>
      </c>
      <c r="AA287" s="37">
        <v>0</v>
      </c>
      <c r="AB287" s="37">
        <v>0</v>
      </c>
      <c r="AC287" s="37">
        <v>0</v>
      </c>
      <c r="AD287" s="37">
        <v>0</v>
      </c>
      <c r="AE287" s="37">
        <v>0</v>
      </c>
      <c r="AF287" s="37">
        <v>0</v>
      </c>
      <c r="AG287" s="37">
        <v>0</v>
      </c>
      <c r="AH287" s="37">
        <v>0</v>
      </c>
      <c r="AI287" s="37">
        <v>0</v>
      </c>
      <c r="AJ287" s="37">
        <v>0</v>
      </c>
      <c r="AK287" s="37">
        <v>0</v>
      </c>
      <c r="AL287" s="37">
        <v>0</v>
      </c>
      <c r="AM287" s="37">
        <v>0</v>
      </c>
      <c r="AN287" s="37">
        <v>0</v>
      </c>
      <c r="AO287" s="37">
        <v>0</v>
      </c>
      <c r="AP287" s="37">
        <v>0</v>
      </c>
      <c r="AQ287" s="37">
        <v>0</v>
      </c>
      <c r="AR287" s="37">
        <v>0</v>
      </c>
      <c r="AS287" s="37">
        <v>0</v>
      </c>
      <c r="AT287" s="37">
        <v>0</v>
      </c>
      <c r="AU287" s="37">
        <v>0</v>
      </c>
      <c r="AV287" s="37">
        <v>0</v>
      </c>
      <c r="AW287" s="37">
        <v>0</v>
      </c>
      <c r="AX287" s="37">
        <v>0</v>
      </c>
      <c r="AY287" s="37">
        <v>0</v>
      </c>
      <c r="AZ287" s="37">
        <v>0</v>
      </c>
      <c r="BA287" s="37">
        <v>0</v>
      </c>
      <c r="BB287" s="37">
        <v>0</v>
      </c>
      <c r="BC287" s="37">
        <v>0</v>
      </c>
      <c r="BD287" s="37">
        <v>0</v>
      </c>
      <c r="BE287" s="37">
        <v>0</v>
      </c>
      <c r="BF287" s="37">
        <v>0</v>
      </c>
      <c r="BG287" s="37">
        <v>0</v>
      </c>
      <c r="BH287" s="37">
        <v>0</v>
      </c>
      <c r="BI287" s="37">
        <v>0</v>
      </c>
    </row>
    <row r="288" spans="1:61" s="13" customFormat="1" ht="15.75">
      <c r="A288" s="13" t="s">
        <v>72</v>
      </c>
      <c r="B288" s="43">
        <f>SUM(B280:B287)</f>
        <v>13251.87</v>
      </c>
      <c r="C288" s="43">
        <f aca="true" t="shared" si="250" ref="C288:BI288">SUM(C280:C287)</f>
        <v>16609.69</v>
      </c>
      <c r="D288" s="43">
        <f t="shared" si="250"/>
        <v>27737.96</v>
      </c>
      <c r="E288" s="43">
        <f t="shared" si="250"/>
        <v>42346.5</v>
      </c>
      <c r="F288" s="43">
        <f t="shared" si="250"/>
        <v>37385.590000000004</v>
      </c>
      <c r="G288" s="43">
        <f t="shared" si="250"/>
        <v>23998.050000000003</v>
      </c>
      <c r="H288" s="43">
        <f t="shared" si="250"/>
        <v>16749.31</v>
      </c>
      <c r="I288" s="43">
        <f t="shared" si="250"/>
        <v>17698.64</v>
      </c>
      <c r="J288" s="43">
        <f t="shared" si="250"/>
        <v>18774.48</v>
      </c>
      <c r="K288" s="43">
        <f t="shared" si="250"/>
        <v>25068.92</v>
      </c>
      <c r="L288" s="43">
        <f t="shared" si="250"/>
        <v>21259.629999999997</v>
      </c>
      <c r="M288" s="43">
        <f t="shared" si="250"/>
        <v>22740.26</v>
      </c>
      <c r="N288" s="43">
        <f t="shared" si="250"/>
        <v>0</v>
      </c>
      <c r="O288" s="43">
        <f t="shared" si="250"/>
        <v>0</v>
      </c>
      <c r="P288" s="43">
        <f t="shared" si="250"/>
        <v>0</v>
      </c>
      <c r="Q288" s="43">
        <f t="shared" si="250"/>
        <v>0</v>
      </c>
      <c r="R288" s="43">
        <f t="shared" si="250"/>
        <v>0</v>
      </c>
      <c r="S288" s="43">
        <f t="shared" si="250"/>
        <v>0</v>
      </c>
      <c r="T288" s="43">
        <f t="shared" si="250"/>
        <v>0</v>
      </c>
      <c r="U288" s="43">
        <f t="shared" si="250"/>
        <v>0</v>
      </c>
      <c r="V288" s="43">
        <f t="shared" si="250"/>
        <v>0</v>
      </c>
      <c r="W288" s="43">
        <f t="shared" si="250"/>
        <v>0</v>
      </c>
      <c r="X288" s="43">
        <f t="shared" si="250"/>
        <v>0</v>
      </c>
      <c r="Y288" s="43">
        <f t="shared" si="250"/>
        <v>0</v>
      </c>
      <c r="Z288" s="43">
        <f t="shared" si="250"/>
        <v>0</v>
      </c>
      <c r="AA288" s="43">
        <f t="shared" si="250"/>
        <v>0</v>
      </c>
      <c r="AB288" s="43">
        <f t="shared" si="250"/>
        <v>0</v>
      </c>
      <c r="AC288" s="43">
        <f t="shared" si="250"/>
        <v>0</v>
      </c>
      <c r="AD288" s="43">
        <f t="shared" si="250"/>
        <v>0</v>
      </c>
      <c r="AE288" s="43">
        <f t="shared" si="250"/>
        <v>0</v>
      </c>
      <c r="AF288" s="43">
        <f t="shared" si="250"/>
        <v>0</v>
      </c>
      <c r="AG288" s="43">
        <f t="shared" si="250"/>
        <v>0</v>
      </c>
      <c r="AH288" s="43">
        <f t="shared" si="250"/>
        <v>0</v>
      </c>
      <c r="AI288" s="43">
        <f t="shared" si="250"/>
        <v>0</v>
      </c>
      <c r="AJ288" s="43">
        <f t="shared" si="250"/>
        <v>0</v>
      </c>
      <c r="AK288" s="43">
        <f t="shared" si="250"/>
        <v>0</v>
      </c>
      <c r="AL288" s="43">
        <f t="shared" si="250"/>
        <v>0</v>
      </c>
      <c r="AM288" s="43">
        <f t="shared" si="250"/>
        <v>0</v>
      </c>
      <c r="AN288" s="43">
        <f t="shared" si="250"/>
        <v>0</v>
      </c>
      <c r="AO288" s="43">
        <f t="shared" si="250"/>
        <v>0</v>
      </c>
      <c r="AP288" s="43">
        <f t="shared" si="250"/>
        <v>0</v>
      </c>
      <c r="AQ288" s="43">
        <f t="shared" si="250"/>
        <v>0</v>
      </c>
      <c r="AR288" s="43">
        <f t="shared" si="250"/>
        <v>0</v>
      </c>
      <c r="AS288" s="43">
        <f t="shared" si="250"/>
        <v>0</v>
      </c>
      <c r="AT288" s="43">
        <f t="shared" si="250"/>
        <v>0</v>
      </c>
      <c r="AU288" s="43">
        <f t="shared" si="250"/>
        <v>0</v>
      </c>
      <c r="AV288" s="43">
        <f t="shared" si="250"/>
        <v>0</v>
      </c>
      <c r="AW288" s="43">
        <f t="shared" si="250"/>
        <v>0</v>
      </c>
      <c r="AX288" s="43">
        <f t="shared" si="250"/>
        <v>0</v>
      </c>
      <c r="AY288" s="43">
        <f t="shared" si="250"/>
        <v>0</v>
      </c>
      <c r="AZ288" s="43">
        <f t="shared" si="250"/>
        <v>0</v>
      </c>
      <c r="BA288" s="43">
        <f t="shared" si="250"/>
        <v>0</v>
      </c>
      <c r="BB288" s="43">
        <f t="shared" si="250"/>
        <v>0</v>
      </c>
      <c r="BC288" s="43">
        <f t="shared" si="250"/>
        <v>0</v>
      </c>
      <c r="BD288" s="43">
        <f t="shared" si="250"/>
        <v>0</v>
      </c>
      <c r="BE288" s="43">
        <f t="shared" si="250"/>
        <v>0</v>
      </c>
      <c r="BF288" s="43">
        <f t="shared" si="250"/>
        <v>0</v>
      </c>
      <c r="BG288" s="43">
        <f t="shared" si="250"/>
        <v>0</v>
      </c>
      <c r="BH288" s="43">
        <f t="shared" si="250"/>
        <v>0</v>
      </c>
      <c r="BI288" s="43">
        <f t="shared" si="250"/>
        <v>0</v>
      </c>
    </row>
    <row r="290" spans="1:61" s="64" customFormat="1" ht="15.75">
      <c r="A290" s="64" t="s">
        <v>1</v>
      </c>
      <c r="B290" s="64">
        <f aca="true" t="shared" si="251" ref="B290:AG290">+B247+B252+B257+B264+B270+B275+B288</f>
        <v>14009.2</v>
      </c>
      <c r="C290" s="64">
        <f t="shared" si="251"/>
        <v>17364.239999999998</v>
      </c>
      <c r="D290" s="64">
        <f t="shared" si="251"/>
        <v>28502.2</v>
      </c>
      <c r="E290" s="64">
        <f t="shared" si="251"/>
        <v>43134.73</v>
      </c>
      <c r="F290" s="64">
        <f t="shared" si="251"/>
        <v>38531</v>
      </c>
      <c r="G290" s="64">
        <f t="shared" si="251"/>
        <v>27880.870000000003</v>
      </c>
      <c r="H290" s="64">
        <f t="shared" si="251"/>
        <v>18279.29</v>
      </c>
      <c r="I290" s="64">
        <f t="shared" si="251"/>
        <v>19169.53</v>
      </c>
      <c r="J290" s="64">
        <f t="shared" si="251"/>
        <v>19965.44</v>
      </c>
      <c r="K290" s="64">
        <f t="shared" si="251"/>
        <v>26293.91</v>
      </c>
      <c r="L290" s="64">
        <f t="shared" si="251"/>
        <v>38048.14</v>
      </c>
      <c r="M290" s="64">
        <f t="shared" si="251"/>
        <v>25318.92</v>
      </c>
      <c r="N290" s="64">
        <f t="shared" si="251"/>
        <v>0</v>
      </c>
      <c r="O290" s="64">
        <f t="shared" si="251"/>
        <v>0</v>
      </c>
      <c r="P290" s="64">
        <f t="shared" si="251"/>
        <v>0</v>
      </c>
      <c r="Q290" s="64">
        <f t="shared" si="251"/>
        <v>0</v>
      </c>
      <c r="R290" s="64">
        <f t="shared" si="251"/>
        <v>0</v>
      </c>
      <c r="S290" s="64">
        <f t="shared" si="251"/>
        <v>0</v>
      </c>
      <c r="T290" s="64">
        <f t="shared" si="251"/>
        <v>0</v>
      </c>
      <c r="U290" s="64">
        <f t="shared" si="251"/>
        <v>0</v>
      </c>
      <c r="V290" s="64">
        <f t="shared" si="251"/>
        <v>0</v>
      </c>
      <c r="W290" s="64">
        <f t="shared" si="251"/>
        <v>0</v>
      </c>
      <c r="X290" s="64">
        <f t="shared" si="251"/>
        <v>0</v>
      </c>
      <c r="Y290" s="64">
        <f t="shared" si="251"/>
        <v>0</v>
      </c>
      <c r="Z290" s="64">
        <f t="shared" si="251"/>
        <v>0</v>
      </c>
      <c r="AA290" s="64">
        <f t="shared" si="251"/>
        <v>0</v>
      </c>
      <c r="AB290" s="64">
        <f t="shared" si="251"/>
        <v>0</v>
      </c>
      <c r="AC290" s="64">
        <f t="shared" si="251"/>
        <v>0</v>
      </c>
      <c r="AD290" s="64">
        <f t="shared" si="251"/>
        <v>0</v>
      </c>
      <c r="AE290" s="64">
        <f t="shared" si="251"/>
        <v>0</v>
      </c>
      <c r="AF290" s="64">
        <f t="shared" si="251"/>
        <v>0</v>
      </c>
      <c r="AG290" s="64">
        <f t="shared" si="251"/>
        <v>0</v>
      </c>
      <c r="AH290" s="64">
        <f aca="true" t="shared" si="252" ref="AH290:BI290">+AH247+AH252+AH257+AH264+AH270+AH275+AH288</f>
        <v>0</v>
      </c>
      <c r="AI290" s="64">
        <f t="shared" si="252"/>
        <v>0</v>
      </c>
      <c r="AJ290" s="64">
        <f t="shared" si="252"/>
        <v>0</v>
      </c>
      <c r="AK290" s="64">
        <f t="shared" si="252"/>
        <v>0</v>
      </c>
      <c r="AL290" s="64">
        <f t="shared" si="252"/>
        <v>0</v>
      </c>
      <c r="AM290" s="64">
        <f t="shared" si="252"/>
        <v>0</v>
      </c>
      <c r="AN290" s="64">
        <f t="shared" si="252"/>
        <v>0</v>
      </c>
      <c r="AO290" s="64">
        <f t="shared" si="252"/>
        <v>0</v>
      </c>
      <c r="AP290" s="64">
        <f t="shared" si="252"/>
        <v>0</v>
      </c>
      <c r="AQ290" s="64">
        <f t="shared" si="252"/>
        <v>0</v>
      </c>
      <c r="AR290" s="64">
        <f t="shared" si="252"/>
        <v>0</v>
      </c>
      <c r="AS290" s="64">
        <f t="shared" si="252"/>
        <v>0</v>
      </c>
      <c r="AT290" s="64">
        <f t="shared" si="252"/>
        <v>0</v>
      </c>
      <c r="AU290" s="64">
        <f t="shared" si="252"/>
        <v>0</v>
      </c>
      <c r="AV290" s="64">
        <f t="shared" si="252"/>
        <v>0</v>
      </c>
      <c r="AW290" s="64">
        <f t="shared" si="252"/>
        <v>0</v>
      </c>
      <c r="AX290" s="64">
        <f t="shared" si="252"/>
        <v>0</v>
      </c>
      <c r="AY290" s="64">
        <f t="shared" si="252"/>
        <v>0</v>
      </c>
      <c r="AZ290" s="64">
        <f t="shared" si="252"/>
        <v>0</v>
      </c>
      <c r="BA290" s="64">
        <f t="shared" si="252"/>
        <v>0</v>
      </c>
      <c r="BB290" s="64">
        <f t="shared" si="252"/>
        <v>0</v>
      </c>
      <c r="BC290" s="64">
        <f t="shared" si="252"/>
        <v>0</v>
      </c>
      <c r="BD290" s="64">
        <f t="shared" si="252"/>
        <v>0</v>
      </c>
      <c r="BE290" s="64">
        <f t="shared" si="252"/>
        <v>0</v>
      </c>
      <c r="BF290" s="64">
        <f t="shared" si="252"/>
        <v>0</v>
      </c>
      <c r="BG290" s="64">
        <f t="shared" si="252"/>
        <v>0</v>
      </c>
      <c r="BH290" s="64">
        <f t="shared" si="252"/>
        <v>0</v>
      </c>
      <c r="BI290" s="64">
        <f t="shared" si="252"/>
        <v>0</v>
      </c>
    </row>
    <row r="291" spans="2:61" s="65" customFormat="1" ht="15.75"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</row>
    <row r="293" ht="15.75">
      <c r="A293" s="13" t="s">
        <v>98</v>
      </c>
    </row>
    <row r="294" spans="1:61" ht="15.75">
      <c r="A294" s="12" t="s">
        <v>99</v>
      </c>
      <c r="B294" s="37">
        <v>0</v>
      </c>
      <c r="C294" s="37">
        <v>0</v>
      </c>
      <c r="D294" s="37">
        <v>0</v>
      </c>
      <c r="E294" s="37">
        <v>0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0</v>
      </c>
      <c r="S294" s="37">
        <v>0</v>
      </c>
      <c r="T294" s="37">
        <v>0</v>
      </c>
      <c r="U294" s="37">
        <v>0</v>
      </c>
      <c r="V294" s="37">
        <v>0</v>
      </c>
      <c r="W294" s="37">
        <v>0</v>
      </c>
      <c r="X294" s="37">
        <v>0</v>
      </c>
      <c r="Y294" s="37">
        <v>0</v>
      </c>
      <c r="Z294" s="114">
        <v>0</v>
      </c>
      <c r="AA294" s="37">
        <v>0</v>
      </c>
      <c r="AB294" s="37">
        <v>0</v>
      </c>
      <c r="AC294" s="37">
        <v>0</v>
      </c>
      <c r="AD294" s="37">
        <v>0</v>
      </c>
      <c r="AE294" s="37">
        <v>0</v>
      </c>
      <c r="AF294" s="37">
        <v>0</v>
      </c>
      <c r="AG294" s="37">
        <v>0</v>
      </c>
      <c r="AH294" s="37">
        <v>0</v>
      </c>
      <c r="AI294" s="37">
        <v>0</v>
      </c>
      <c r="AJ294" s="37">
        <v>0</v>
      </c>
      <c r="AK294" s="37">
        <v>0</v>
      </c>
      <c r="AL294" s="114">
        <v>0</v>
      </c>
      <c r="AM294" s="37">
        <v>0</v>
      </c>
      <c r="AN294" s="37">
        <v>0</v>
      </c>
      <c r="AO294" s="37">
        <v>0</v>
      </c>
      <c r="AP294" s="37">
        <v>0</v>
      </c>
      <c r="AQ294" s="37">
        <v>0</v>
      </c>
      <c r="AR294" s="37">
        <v>0</v>
      </c>
      <c r="AS294" s="37">
        <v>0</v>
      </c>
      <c r="AT294" s="37">
        <v>0</v>
      </c>
      <c r="AU294" s="37">
        <v>0</v>
      </c>
      <c r="AV294" s="37">
        <v>0</v>
      </c>
      <c r="AW294" s="37">
        <v>0</v>
      </c>
      <c r="AX294" s="114">
        <v>0</v>
      </c>
      <c r="AY294" s="37">
        <v>0</v>
      </c>
      <c r="AZ294" s="37">
        <v>0</v>
      </c>
      <c r="BA294" s="37">
        <v>0</v>
      </c>
      <c r="BB294" s="37">
        <v>0</v>
      </c>
      <c r="BC294" s="37">
        <v>0</v>
      </c>
      <c r="BD294" s="37">
        <v>0</v>
      </c>
      <c r="BE294" s="37">
        <v>0</v>
      </c>
      <c r="BF294" s="37">
        <v>0</v>
      </c>
      <c r="BG294" s="37">
        <v>0</v>
      </c>
      <c r="BH294" s="37">
        <v>0</v>
      </c>
      <c r="BI294" s="37">
        <v>0</v>
      </c>
    </row>
    <row r="295" spans="1:61" ht="15.75">
      <c r="A295" s="12" t="s">
        <v>130</v>
      </c>
      <c r="B295" s="37">
        <v>0</v>
      </c>
      <c r="C295" s="37">
        <v>0</v>
      </c>
      <c r="D295" s="37">
        <v>0</v>
      </c>
      <c r="E295" s="37">
        <v>0</v>
      </c>
      <c r="F295" s="37">
        <v>0</v>
      </c>
      <c r="G295" s="37">
        <f>+C294*0.5</f>
        <v>0</v>
      </c>
      <c r="H295" s="37">
        <f>+D294*0.5</f>
        <v>0</v>
      </c>
      <c r="I295" s="37">
        <f>+G294*0.5</f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f>+N294*0.5</f>
        <v>0</v>
      </c>
      <c r="P295" s="37">
        <v>0</v>
      </c>
      <c r="Q295" s="37">
        <v>0</v>
      </c>
      <c r="R295" s="37">
        <v>0</v>
      </c>
      <c r="S295" s="37">
        <v>0</v>
      </c>
      <c r="T295" s="37">
        <v>0</v>
      </c>
      <c r="U295" s="37">
        <v>0</v>
      </c>
      <c r="V295" s="37">
        <v>0</v>
      </c>
      <c r="W295" s="37">
        <v>0</v>
      </c>
      <c r="X295" s="37">
        <v>0</v>
      </c>
      <c r="Y295" s="37">
        <v>0</v>
      </c>
      <c r="Z295" s="37">
        <v>0</v>
      </c>
      <c r="AA295" s="37">
        <f>+Z294*0.5</f>
        <v>0</v>
      </c>
      <c r="AB295" s="37">
        <v>0</v>
      </c>
      <c r="AC295" s="37">
        <v>0</v>
      </c>
      <c r="AD295" s="37">
        <v>0</v>
      </c>
      <c r="AE295" s="37">
        <v>0</v>
      </c>
      <c r="AF295" s="37">
        <v>0</v>
      </c>
      <c r="AG295" s="37">
        <v>0</v>
      </c>
      <c r="AH295" s="37">
        <v>0</v>
      </c>
      <c r="AI295" s="37">
        <v>0</v>
      </c>
      <c r="AJ295" s="37">
        <v>0</v>
      </c>
      <c r="AK295" s="37">
        <v>0</v>
      </c>
      <c r="AL295" s="37">
        <v>0</v>
      </c>
      <c r="AM295" s="37">
        <f>+AL294*0.5</f>
        <v>0</v>
      </c>
      <c r="AN295" s="37">
        <v>0</v>
      </c>
      <c r="AO295" s="37">
        <v>0</v>
      </c>
      <c r="AP295" s="37">
        <v>0</v>
      </c>
      <c r="AQ295" s="37">
        <v>0</v>
      </c>
      <c r="AR295" s="37">
        <v>0</v>
      </c>
      <c r="AS295" s="37">
        <v>0</v>
      </c>
      <c r="AT295" s="37">
        <v>0</v>
      </c>
      <c r="AU295" s="37">
        <v>0</v>
      </c>
      <c r="AV295" s="37">
        <v>0</v>
      </c>
      <c r="AW295" s="37">
        <v>0</v>
      </c>
      <c r="AX295" s="37">
        <v>0</v>
      </c>
      <c r="AY295" s="37">
        <f>+AX294*0.5</f>
        <v>0</v>
      </c>
      <c r="AZ295" s="37">
        <v>0</v>
      </c>
      <c r="BA295" s="37">
        <v>0</v>
      </c>
      <c r="BB295" s="37">
        <v>0</v>
      </c>
      <c r="BC295" s="37">
        <v>0</v>
      </c>
      <c r="BD295" s="37">
        <v>0</v>
      </c>
      <c r="BE295" s="37">
        <v>0</v>
      </c>
      <c r="BF295" s="37">
        <v>0</v>
      </c>
      <c r="BG295" s="37">
        <v>0</v>
      </c>
      <c r="BH295" s="37">
        <v>0</v>
      </c>
      <c r="BI295" s="37">
        <v>0</v>
      </c>
    </row>
    <row r="296" spans="1:61" ht="15.75">
      <c r="A296" s="12" t="s">
        <v>131</v>
      </c>
      <c r="B296" s="37">
        <v>0</v>
      </c>
      <c r="C296" s="92">
        <f>IF(C39&gt;0,VLOOKUP(C39,'License Fees'!$A$10:$B$18,2),0)-$B296</f>
        <v>50000</v>
      </c>
      <c r="D296" s="92">
        <f>IF(D39&gt;0,VLOOKUP(D39,'License Fees'!$A$10:$B$18,2),0)-SUM($B296:C296)</f>
        <v>0</v>
      </c>
      <c r="E296" s="92">
        <f>IF(E39&gt;0,VLOOKUP(E39,'License Fees'!$A$10:$B$18,2),0)-SUM($B296:D296)</f>
        <v>0</v>
      </c>
      <c r="F296" s="92">
        <f>IF(F39&gt;0,VLOOKUP(F39,'License Fees'!$A$10:$B$18,2),0)-SUM($B296:E296)</f>
        <v>0</v>
      </c>
      <c r="G296" s="92">
        <f>IF(G39&gt;0,VLOOKUP(G39,'License Fees'!$A$10:$B$18,2),0)-SUM($B296:F296)</f>
        <v>0</v>
      </c>
      <c r="H296" s="92">
        <f>IF(H39&gt;0,VLOOKUP(H39,'License Fees'!$A$10:$B$18,2),0)-SUM($B296:G296)</f>
        <v>0</v>
      </c>
      <c r="I296" s="92">
        <f>IF(I39&gt;0,VLOOKUP(I39,'License Fees'!$A$10:$B$18,2),0)-SUM($B296:H296)</f>
        <v>0</v>
      </c>
      <c r="J296" s="92">
        <f>IF(J39&gt;0,VLOOKUP(J39,'License Fees'!$A$10:$B$18,2),0)-SUM($B296:I296)</f>
        <v>0</v>
      </c>
      <c r="K296" s="92">
        <f>IF(K39&gt;0,VLOOKUP(K39,'License Fees'!$A$10:$B$18,2),0)-SUM($B296:J296)</f>
        <v>0</v>
      </c>
      <c r="L296" s="92">
        <f>IF(L39&gt;0,VLOOKUP(L39,'License Fees'!$A$10:$B$18,2),0)-SUM($B296:K296)</f>
        <v>0</v>
      </c>
      <c r="M296" s="92">
        <f>IF(M39&gt;0,VLOOKUP(M39,'License Fees'!$A$10:$B$18,2),0)-SUM($B296:L296)</f>
        <v>0</v>
      </c>
      <c r="N296" s="92">
        <f>IF(N39&gt;0,VLOOKUP(N39,'License Fees'!$A$10:$B$18,2),0)-SUM($B296:M296)</f>
        <v>0</v>
      </c>
      <c r="O296" s="92">
        <f>IF(O39&gt;0,VLOOKUP(O39,'License Fees'!$A$10:$B$18,2),0)-SUM($B296:N296)</f>
        <v>0</v>
      </c>
      <c r="P296" s="92">
        <f>IF(P39&gt;0,VLOOKUP(P39,'License Fees'!$A$10:$B$18,2),0)-SUM($B296:O296)</f>
        <v>0</v>
      </c>
      <c r="Q296" s="92">
        <f>IF(Q39&gt;0,VLOOKUP(Q39,'License Fees'!$A$10:$B$18,2),0)-SUM($B296:P296)</f>
        <v>0</v>
      </c>
      <c r="R296" s="92">
        <f>IF(R39&gt;0,VLOOKUP(R39,'License Fees'!$A$10:$B$18,2),0)-SUM($B296:Q296)</f>
        <v>0</v>
      </c>
      <c r="S296" s="92">
        <f>IF(S39&gt;0,VLOOKUP(S39,'License Fees'!$A$10:$B$18,2),0)-SUM($B296:R296)</f>
        <v>0</v>
      </c>
      <c r="T296" s="92">
        <f>IF(T39&gt;0,VLOOKUP(T39,'License Fees'!$A$10:$B$18,2),0)-SUM($B296:S296)</f>
        <v>0</v>
      </c>
      <c r="U296" s="92">
        <f>IF(U39&gt;0,VLOOKUP(U39,'License Fees'!$A$10:$B$18,2),0)-SUM($B296:T296)</f>
        <v>0</v>
      </c>
      <c r="V296" s="92">
        <f>IF(V39&gt;0,VLOOKUP(V39,'License Fees'!$A$10:$B$18,2),0)-SUM($B296:U296)</f>
        <v>0</v>
      </c>
      <c r="W296" s="92">
        <f>IF(W39&gt;0,VLOOKUP(W39,'License Fees'!$A$10:$B$18,2),0)-SUM($B296:V296)</f>
        <v>0</v>
      </c>
      <c r="X296" s="92">
        <f>IF(X39&gt;0,VLOOKUP(X39,'License Fees'!$A$10:$B$18,2),0)-SUM($B296:W296)</f>
        <v>0</v>
      </c>
      <c r="Y296" s="92">
        <f>IF(Y39&gt;0,VLOOKUP(Y39,'License Fees'!$A$10:$B$18,2),0)-SUM($B296:X296)</f>
        <v>0</v>
      </c>
      <c r="Z296" s="92">
        <f>IF(Z39&gt;0,VLOOKUP(Z39,'License Fees'!$A$10:$B$18,2),0)-SUM($B296:Y296)</f>
        <v>0</v>
      </c>
      <c r="AA296" s="92">
        <f>IF(AA39&gt;0,VLOOKUP(AA39,'License Fees'!$A$10:$B$18,2),0)-SUM($B296:Z296)</f>
        <v>0</v>
      </c>
      <c r="AB296" s="92">
        <f>IF(AB39&gt;0,VLOOKUP(AB39,'License Fees'!$A$10:$B$18,2),0)-SUM($B296:AA296)</f>
        <v>0</v>
      </c>
      <c r="AC296" s="92">
        <f>IF(AC39&gt;0,VLOOKUP(AC39,'License Fees'!$A$10:$B$18,2),0)-SUM($B296:AB296)</f>
        <v>0</v>
      </c>
      <c r="AD296" s="92">
        <f>IF(AD39&gt;0,VLOOKUP(AD39,'License Fees'!$A$10:$B$18,2),0)-SUM($B296:AC296)</f>
        <v>0</v>
      </c>
      <c r="AE296" s="92">
        <f>IF(AE39&gt;0,VLOOKUP(AE39,'License Fees'!$A$10:$B$18,2),0)-SUM($B296:AD296)</f>
        <v>0</v>
      </c>
      <c r="AF296" s="92">
        <f>IF(AF39&gt;0,VLOOKUP(AF39,'License Fees'!$A$10:$B$18,2),0)-SUM($B296:AE296)</f>
        <v>0</v>
      </c>
      <c r="AG296" s="92">
        <f>IF(AG39&gt;0,VLOOKUP(AG39,'License Fees'!$A$10:$B$18,2),0)-SUM($B296:AF296)</f>
        <v>0</v>
      </c>
      <c r="AH296" s="92">
        <f>IF(AH39&gt;0,VLOOKUP(AH39,'License Fees'!$A$10:$B$18,2),0)-SUM($B296:AG296)</f>
        <v>0</v>
      </c>
      <c r="AI296" s="92">
        <f>IF(AI39&gt;0,VLOOKUP(AI39,'License Fees'!$A$10:$B$18,2),0)-SUM($B296:AH296)</f>
        <v>0</v>
      </c>
      <c r="AJ296" s="92">
        <f>IF(AJ39&gt;0,VLOOKUP(AJ39,'License Fees'!$A$10:$B$18,2),0)-SUM($B296:AI296)</f>
        <v>0</v>
      </c>
      <c r="AK296" s="92">
        <f>IF(AK39&gt;0,VLOOKUP(AK39,'License Fees'!$A$10:$B$18,2),0)-SUM($B296:AJ296)</f>
        <v>0</v>
      </c>
      <c r="AL296" s="92">
        <f>IF(AL39&gt;0,VLOOKUP(AL39,'License Fees'!$A$10:$B$18,2),0)-SUM($B296:AK296)</f>
        <v>0</v>
      </c>
      <c r="AM296" s="92">
        <f>IF(AM39&gt;0,VLOOKUP(AM39,'License Fees'!$A$10:$B$18,2),0)-SUM($B296:AL296)</f>
        <v>0</v>
      </c>
      <c r="AN296" s="92">
        <f>IF(AN39&gt;0,VLOOKUP(AN39,'License Fees'!$A$10:$B$18,2),0)-SUM($B296:AM296)</f>
        <v>0</v>
      </c>
      <c r="AO296" s="92">
        <f>IF(AO39&gt;0,VLOOKUP(AO39,'License Fees'!$A$10:$B$18,2),0)-SUM($B296:AN296)</f>
        <v>0</v>
      </c>
      <c r="AP296" s="92">
        <f>IF(AP39&gt;0,VLOOKUP(AP39,'License Fees'!$A$10:$B$18,2),0)-SUM($B296:AO296)</f>
        <v>0</v>
      </c>
      <c r="AQ296" s="92">
        <f>IF(AQ39&gt;0,VLOOKUP(AQ39,'License Fees'!$A$10:$B$18,2),0)-SUM($B296:AP296)</f>
        <v>0</v>
      </c>
      <c r="AR296" s="92">
        <f>IF(AR39&gt;0,VLOOKUP(AR39,'License Fees'!$A$10:$B$18,2),0)-SUM($B296:AQ296)</f>
        <v>0</v>
      </c>
      <c r="AS296" s="92">
        <f>IF(AS39&gt;0,VLOOKUP(AS39,'License Fees'!$A$10:$B$18,2),0)-SUM($B296:AR296)</f>
        <v>0</v>
      </c>
      <c r="AT296" s="92">
        <f>IF(AT39&gt;0,VLOOKUP(AT39,'License Fees'!$A$10:$B$18,2),0)-SUM($B296:AS296)</f>
        <v>0</v>
      </c>
      <c r="AU296" s="92">
        <f>IF(AU39&gt;0,VLOOKUP(AU39,'License Fees'!$A$10:$B$18,2),0)-SUM($B296:AT296)</f>
        <v>0</v>
      </c>
      <c r="AV296" s="92">
        <f>IF(AV39&gt;0,VLOOKUP(AV39,'License Fees'!$A$10:$B$18,2),0)-SUM($B296:AU296)</f>
        <v>0</v>
      </c>
      <c r="AW296" s="92">
        <f>IF(AW39&gt;0,VLOOKUP(AW39,'License Fees'!$A$10:$B$18,2),0)-SUM($B296:AV296)</f>
        <v>0</v>
      </c>
      <c r="AX296" s="92">
        <f>IF(AX39&gt;0,VLOOKUP(AX39,'License Fees'!$A$10:$B$18,2),0)-SUM($B296:AW296)</f>
        <v>0</v>
      </c>
      <c r="AY296" s="92">
        <f>IF(AY39&gt;0,VLOOKUP(AY39,'License Fees'!$A$10:$B$18,2),0)-SUM($B296:AX296)</f>
        <v>0</v>
      </c>
      <c r="AZ296" s="92">
        <f>IF(AZ39&gt;0,VLOOKUP(AZ39,'License Fees'!$A$10:$B$18,2),0)-SUM($B296:AY296)</f>
        <v>0</v>
      </c>
      <c r="BA296" s="92">
        <f>IF(BA39&gt;0,VLOOKUP(BA39,'License Fees'!$A$10:$B$18,2),0)-SUM($B296:AZ296)</f>
        <v>0</v>
      </c>
      <c r="BB296" s="92">
        <f>IF(BB39&gt;0,VLOOKUP(BB39,'License Fees'!$A$10:$B$18,2),0)-SUM($B296:BA296)</f>
        <v>0</v>
      </c>
      <c r="BC296" s="92">
        <f>IF(BC39&gt;0,VLOOKUP(BC39,'License Fees'!$A$10:$B$18,2),0)-SUM($B296:BB296)</f>
        <v>0</v>
      </c>
      <c r="BD296" s="92">
        <f>IF(BD39&gt;0,VLOOKUP(BD39,'License Fees'!$A$10:$B$18,2),0)-SUM($B296:BC296)</f>
        <v>0</v>
      </c>
      <c r="BE296" s="92">
        <f>IF(BE39&gt;0,VLOOKUP(BE39,'License Fees'!$A$10:$B$18,2),0)-SUM($B296:BD296)</f>
        <v>0</v>
      </c>
      <c r="BF296" s="92">
        <f>IF(BF39&gt;0,VLOOKUP(BF39,'License Fees'!$A$10:$B$18,2),0)-SUM($B296:BE296)</f>
        <v>0</v>
      </c>
      <c r="BG296" s="92">
        <f>IF(BG39&gt;0,VLOOKUP(BG39,'License Fees'!$A$10:$B$18,2),0)-SUM($B296:BF296)</f>
        <v>0</v>
      </c>
      <c r="BH296" s="92">
        <f>IF(BH39&gt;0,VLOOKUP(BH39,'License Fees'!$A$10:$B$18,2),0)-SUM($B296:BG296)</f>
        <v>0</v>
      </c>
      <c r="BI296" s="92">
        <f>IF(BI39&gt;0,VLOOKUP(BI39,'License Fees'!$A$10:$B$18,2),0)-SUM($B296:BH296)</f>
        <v>0</v>
      </c>
    </row>
    <row r="297" spans="1:61" s="32" customFormat="1" ht="15.75">
      <c r="A297" s="64" t="s">
        <v>100</v>
      </c>
      <c r="B297" s="64">
        <f>SUM(B294:B296)</f>
        <v>0</v>
      </c>
      <c r="C297" s="64">
        <f aca="true" t="shared" si="253" ref="C297:BI297">SUM(C294:C296)</f>
        <v>50000</v>
      </c>
      <c r="D297" s="64">
        <f t="shared" si="253"/>
        <v>0</v>
      </c>
      <c r="E297" s="64">
        <f t="shared" si="253"/>
        <v>0</v>
      </c>
      <c r="F297" s="64">
        <f t="shared" si="253"/>
        <v>0</v>
      </c>
      <c r="G297" s="64">
        <f t="shared" si="253"/>
        <v>0</v>
      </c>
      <c r="H297" s="64">
        <f t="shared" si="253"/>
        <v>0</v>
      </c>
      <c r="I297" s="64">
        <f t="shared" si="253"/>
        <v>0</v>
      </c>
      <c r="J297" s="64">
        <f t="shared" si="253"/>
        <v>0</v>
      </c>
      <c r="K297" s="64">
        <f t="shared" si="253"/>
        <v>0</v>
      </c>
      <c r="L297" s="64">
        <f t="shared" si="253"/>
        <v>0</v>
      </c>
      <c r="M297" s="64">
        <f t="shared" si="253"/>
        <v>0</v>
      </c>
      <c r="N297" s="64">
        <f t="shared" si="253"/>
        <v>0</v>
      </c>
      <c r="O297" s="64">
        <f t="shared" si="253"/>
        <v>0</v>
      </c>
      <c r="P297" s="64">
        <f t="shared" si="253"/>
        <v>0</v>
      </c>
      <c r="Q297" s="64">
        <f t="shared" si="253"/>
        <v>0</v>
      </c>
      <c r="R297" s="64">
        <f t="shared" si="253"/>
        <v>0</v>
      </c>
      <c r="S297" s="64">
        <f t="shared" si="253"/>
        <v>0</v>
      </c>
      <c r="T297" s="64">
        <f t="shared" si="253"/>
        <v>0</v>
      </c>
      <c r="U297" s="64">
        <f t="shared" si="253"/>
        <v>0</v>
      </c>
      <c r="V297" s="64">
        <f t="shared" si="253"/>
        <v>0</v>
      </c>
      <c r="W297" s="64">
        <f t="shared" si="253"/>
        <v>0</v>
      </c>
      <c r="X297" s="64">
        <f t="shared" si="253"/>
        <v>0</v>
      </c>
      <c r="Y297" s="64">
        <f t="shared" si="253"/>
        <v>0</v>
      </c>
      <c r="Z297" s="64">
        <f t="shared" si="253"/>
        <v>0</v>
      </c>
      <c r="AA297" s="64">
        <f t="shared" si="253"/>
        <v>0</v>
      </c>
      <c r="AB297" s="64">
        <f t="shared" si="253"/>
        <v>0</v>
      </c>
      <c r="AC297" s="64">
        <f t="shared" si="253"/>
        <v>0</v>
      </c>
      <c r="AD297" s="64">
        <f t="shared" si="253"/>
        <v>0</v>
      </c>
      <c r="AE297" s="64">
        <f t="shared" si="253"/>
        <v>0</v>
      </c>
      <c r="AF297" s="64">
        <f t="shared" si="253"/>
        <v>0</v>
      </c>
      <c r="AG297" s="64">
        <f t="shared" si="253"/>
        <v>0</v>
      </c>
      <c r="AH297" s="64">
        <f t="shared" si="253"/>
        <v>0</v>
      </c>
      <c r="AI297" s="64">
        <f t="shared" si="253"/>
        <v>0</v>
      </c>
      <c r="AJ297" s="64">
        <f t="shared" si="253"/>
        <v>0</v>
      </c>
      <c r="AK297" s="64">
        <f t="shared" si="253"/>
        <v>0</v>
      </c>
      <c r="AL297" s="64">
        <f t="shared" si="253"/>
        <v>0</v>
      </c>
      <c r="AM297" s="64">
        <f t="shared" si="253"/>
        <v>0</v>
      </c>
      <c r="AN297" s="64">
        <f t="shared" si="253"/>
        <v>0</v>
      </c>
      <c r="AO297" s="64">
        <f t="shared" si="253"/>
        <v>0</v>
      </c>
      <c r="AP297" s="64">
        <f t="shared" si="253"/>
        <v>0</v>
      </c>
      <c r="AQ297" s="64">
        <f t="shared" si="253"/>
        <v>0</v>
      </c>
      <c r="AR297" s="64">
        <f t="shared" si="253"/>
        <v>0</v>
      </c>
      <c r="AS297" s="64">
        <f t="shared" si="253"/>
        <v>0</v>
      </c>
      <c r="AT297" s="64">
        <f t="shared" si="253"/>
        <v>0</v>
      </c>
      <c r="AU297" s="64">
        <f t="shared" si="253"/>
        <v>0</v>
      </c>
      <c r="AV297" s="64">
        <f t="shared" si="253"/>
        <v>0</v>
      </c>
      <c r="AW297" s="64">
        <f t="shared" si="253"/>
        <v>0</v>
      </c>
      <c r="AX297" s="64">
        <f t="shared" si="253"/>
        <v>0</v>
      </c>
      <c r="AY297" s="64">
        <f t="shared" si="253"/>
        <v>0</v>
      </c>
      <c r="AZ297" s="64">
        <f t="shared" si="253"/>
        <v>0</v>
      </c>
      <c r="BA297" s="64">
        <f t="shared" si="253"/>
        <v>0</v>
      </c>
      <c r="BB297" s="64">
        <f t="shared" si="253"/>
        <v>0</v>
      </c>
      <c r="BC297" s="64">
        <f t="shared" si="253"/>
        <v>0</v>
      </c>
      <c r="BD297" s="64">
        <f t="shared" si="253"/>
        <v>0</v>
      </c>
      <c r="BE297" s="64">
        <f t="shared" si="253"/>
        <v>0</v>
      </c>
      <c r="BF297" s="64">
        <f t="shared" si="253"/>
        <v>0</v>
      </c>
      <c r="BG297" s="64">
        <f t="shared" si="253"/>
        <v>0</v>
      </c>
      <c r="BH297" s="64">
        <f t="shared" si="253"/>
        <v>0</v>
      </c>
      <c r="BI297" s="64">
        <f t="shared" si="253"/>
        <v>0</v>
      </c>
    </row>
  </sheetData>
  <printOptions/>
  <pageMargins left="0.25" right="0.25" top="0.75" bottom="0.75" header="0.5" footer="0.5"/>
  <pageSetup fitToHeight="0" orientation="landscape" scale="43"/>
  <headerFooter alignWithMargins="0">
    <oddHeader>&amp;L&amp;C&amp;R</oddHeader>
    <oddFooter>&amp;L© Copyright 2007 - Mequoda Group, LLC&amp;CCanadian Living Internet Marketing Plan&amp;R&amp;P
&amp;D</oddFooter>
  </headerFooter>
  <rowBreaks count="5" manualBreakCount="5">
    <brk id="40" max="60" man="1"/>
    <brk id="109" max="255" man="1"/>
    <brk id="165" max="60" man="1"/>
    <brk id="195" max="255" man="1"/>
    <brk id="243" max="255" man="1"/>
  </rowBreaks>
  <colBreaks count="4" manualBreakCount="4">
    <brk id="13" max="65535" man="1"/>
    <brk id="25" max="65535" man="1"/>
    <brk id="37" max="274" man="1"/>
    <brk id="49" max="274" man="1"/>
  </colBreaks>
  <ignoredErrors>
    <ignoredError sqref="B213" emptyCellReference="1"/>
    <ignoredError sqref="E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59"/>
  <sheetViews>
    <sheetView workbookViewId="0" topLeftCell="A1">
      <selection activeCell="A1" sqref="A1"/>
    </sheetView>
  </sheetViews>
  <sheetFormatPr defaultColWidth="11.00390625" defaultRowHeight="12.75"/>
  <cols>
    <col min="1" max="1" width="35.625" style="77" bestFit="1" customWidth="1"/>
    <col min="2" max="2" width="14.375" style="5" customWidth="1"/>
    <col min="3" max="16384" width="10.75390625" style="5" customWidth="1"/>
  </cols>
  <sheetData>
    <row r="1" s="4" customFormat="1" ht="18">
      <c r="A1" s="74" t="s">
        <v>124</v>
      </c>
    </row>
    <row r="2" s="1" customFormat="1" ht="15.75">
      <c r="A2" s="75" t="s">
        <v>4</v>
      </c>
    </row>
    <row r="3" s="1" customFormat="1" ht="15.75">
      <c r="A3" s="75" t="s">
        <v>113</v>
      </c>
    </row>
    <row r="4" s="1" customFormat="1" ht="15.75">
      <c r="A4" s="75" t="s">
        <v>125</v>
      </c>
    </row>
    <row r="5" s="2" customFormat="1" ht="15.75">
      <c r="A5" s="76" t="s">
        <v>148</v>
      </c>
    </row>
    <row r="6" s="2" customFormat="1" ht="15.75">
      <c r="A6" s="76" t="s">
        <v>126</v>
      </c>
    </row>
    <row r="7" s="2" customFormat="1" ht="15.75">
      <c r="A7" s="76" t="s">
        <v>155</v>
      </c>
    </row>
    <row r="9" spans="1:2" s="4" customFormat="1" ht="18">
      <c r="A9" s="74" t="s">
        <v>22</v>
      </c>
      <c r="B9" s="3" t="s">
        <v>121</v>
      </c>
    </row>
    <row r="10" spans="1:2" ht="18">
      <c r="A10" s="77">
        <v>0</v>
      </c>
      <c r="B10" s="6">
        <v>172.5</v>
      </c>
    </row>
    <row r="11" spans="1:2" ht="18">
      <c r="A11" s="77">
        <v>100000</v>
      </c>
      <c r="B11" s="6">
        <v>287.5</v>
      </c>
    </row>
    <row r="12" spans="1:2" ht="18">
      <c r="A12" s="77">
        <v>200000</v>
      </c>
      <c r="B12" s="6">
        <v>517.5</v>
      </c>
    </row>
    <row r="13" spans="1:2" ht="18">
      <c r="A13" s="77">
        <v>400000</v>
      </c>
      <c r="B13" s="6">
        <v>690</v>
      </c>
    </row>
    <row r="14" spans="1:2" ht="18">
      <c r="A14" s="77">
        <v>600000</v>
      </c>
      <c r="B14" s="6">
        <v>885.5</v>
      </c>
    </row>
    <row r="15" spans="1:2" ht="18">
      <c r="A15" s="77">
        <v>800000</v>
      </c>
      <c r="B15" s="6">
        <v>1081</v>
      </c>
    </row>
    <row r="16" spans="1:2" ht="18">
      <c r="A16" s="77">
        <v>1000000</v>
      </c>
      <c r="B16" s="6">
        <v>2070</v>
      </c>
    </row>
    <row r="17" spans="1:2" ht="18">
      <c r="A17" s="77">
        <v>2000000</v>
      </c>
      <c r="B17" s="6">
        <v>2990</v>
      </c>
    </row>
    <row r="18" spans="1:2" s="7" customFormat="1" ht="18">
      <c r="A18" s="78">
        <v>3000000</v>
      </c>
      <c r="B18" s="8">
        <v>3910</v>
      </c>
    </row>
    <row r="19" spans="1:2" s="7" customFormat="1" ht="18">
      <c r="A19" s="78">
        <v>4000000</v>
      </c>
      <c r="B19" s="8">
        <v>4830</v>
      </c>
    </row>
    <row r="20" spans="1:2" s="7" customFormat="1" ht="18">
      <c r="A20" s="78">
        <v>5000000</v>
      </c>
      <c r="B20" s="8">
        <v>5750</v>
      </c>
    </row>
    <row r="21" spans="1:2" s="7" customFormat="1" ht="18">
      <c r="A21" s="78">
        <v>6000000</v>
      </c>
      <c r="B21" s="73">
        <f>B20+1000</f>
        <v>6750</v>
      </c>
    </row>
    <row r="22" spans="1:2" ht="18">
      <c r="A22" s="78">
        <v>7000000</v>
      </c>
      <c r="B22" s="73">
        <f aca="true" t="shared" si="0" ref="B22:B40">B21+1000</f>
        <v>7750</v>
      </c>
    </row>
    <row r="23" spans="1:2" ht="18">
      <c r="A23" s="78">
        <v>8000000</v>
      </c>
      <c r="B23" s="73">
        <f t="shared" si="0"/>
        <v>8750</v>
      </c>
    </row>
    <row r="24" spans="1:2" ht="18">
      <c r="A24" s="78">
        <v>9000000</v>
      </c>
      <c r="B24" s="73">
        <f t="shared" si="0"/>
        <v>9750</v>
      </c>
    </row>
    <row r="25" spans="1:2" ht="18">
      <c r="A25" s="78">
        <v>10000000</v>
      </c>
      <c r="B25" s="73">
        <f t="shared" si="0"/>
        <v>10750</v>
      </c>
    </row>
    <row r="26" spans="1:2" ht="18">
      <c r="A26" s="78">
        <v>11000000</v>
      </c>
      <c r="B26" s="73">
        <f t="shared" si="0"/>
        <v>11750</v>
      </c>
    </row>
    <row r="27" spans="1:2" ht="18">
      <c r="A27" s="78">
        <v>12000000</v>
      </c>
      <c r="B27" s="73">
        <f t="shared" si="0"/>
        <v>12750</v>
      </c>
    </row>
    <row r="28" spans="1:2" ht="18">
      <c r="A28" s="78">
        <v>13000000</v>
      </c>
      <c r="B28" s="73">
        <f t="shared" si="0"/>
        <v>13750</v>
      </c>
    </row>
    <row r="29" spans="1:2" ht="18">
      <c r="A29" s="78">
        <v>14000000</v>
      </c>
      <c r="B29" s="73">
        <f t="shared" si="0"/>
        <v>14750</v>
      </c>
    </row>
    <row r="30" spans="1:2" ht="18">
      <c r="A30" s="78">
        <v>15000000</v>
      </c>
      <c r="B30" s="73">
        <f t="shared" si="0"/>
        <v>15750</v>
      </c>
    </row>
    <row r="31" spans="1:2" ht="18">
      <c r="A31" s="78">
        <v>16000000</v>
      </c>
      <c r="B31" s="73">
        <f t="shared" si="0"/>
        <v>16750</v>
      </c>
    </row>
    <row r="32" spans="1:2" ht="18">
      <c r="A32" s="78">
        <v>17000000</v>
      </c>
      <c r="B32" s="73">
        <f t="shared" si="0"/>
        <v>17750</v>
      </c>
    </row>
    <row r="33" spans="1:2" ht="18">
      <c r="A33" s="78">
        <v>18000000</v>
      </c>
      <c r="B33" s="73">
        <f t="shared" si="0"/>
        <v>18750</v>
      </c>
    </row>
    <row r="34" spans="1:2" ht="18">
      <c r="A34" s="78">
        <v>19000000</v>
      </c>
      <c r="B34" s="73">
        <f t="shared" si="0"/>
        <v>19750</v>
      </c>
    </row>
    <row r="35" spans="1:2" ht="18">
      <c r="A35" s="78">
        <v>20000000</v>
      </c>
      <c r="B35" s="73">
        <f t="shared" si="0"/>
        <v>20750</v>
      </c>
    </row>
    <row r="36" spans="1:2" ht="18">
      <c r="A36" s="78">
        <v>21000000</v>
      </c>
      <c r="B36" s="73">
        <f t="shared" si="0"/>
        <v>21750</v>
      </c>
    </row>
    <row r="37" spans="1:2" ht="18">
      <c r="A37" s="78">
        <v>22000000</v>
      </c>
      <c r="B37" s="73">
        <f t="shared" si="0"/>
        <v>22750</v>
      </c>
    </row>
    <row r="38" spans="1:2" ht="18">
      <c r="A38" s="78">
        <v>23000000</v>
      </c>
      <c r="B38" s="73">
        <f t="shared" si="0"/>
        <v>23750</v>
      </c>
    </row>
    <row r="39" spans="1:2" ht="18">
      <c r="A39" s="78">
        <v>24000000</v>
      </c>
      <c r="B39" s="73">
        <f t="shared" si="0"/>
        <v>24750</v>
      </c>
    </row>
    <row r="40" spans="1:2" ht="18">
      <c r="A40" s="78">
        <v>25000000</v>
      </c>
      <c r="B40" s="73">
        <f t="shared" si="0"/>
        <v>25750</v>
      </c>
    </row>
    <row r="41" spans="1:2" ht="18">
      <c r="A41" s="78">
        <v>26000000</v>
      </c>
      <c r="B41" s="73">
        <f aca="true" t="shared" si="1" ref="B41:B59">B40+1000</f>
        <v>26750</v>
      </c>
    </row>
    <row r="42" spans="1:2" ht="18">
      <c r="A42" s="78">
        <v>27000000</v>
      </c>
      <c r="B42" s="73">
        <f t="shared" si="1"/>
        <v>27750</v>
      </c>
    </row>
    <row r="43" spans="1:2" ht="18">
      <c r="A43" s="78">
        <v>28000000</v>
      </c>
      <c r="B43" s="73">
        <f t="shared" si="1"/>
        <v>28750</v>
      </c>
    </row>
    <row r="44" spans="1:2" ht="18">
      <c r="A44" s="78">
        <v>29000000</v>
      </c>
      <c r="B44" s="73">
        <f t="shared" si="1"/>
        <v>29750</v>
      </c>
    </row>
    <row r="45" spans="1:2" ht="18">
      <c r="A45" s="78">
        <v>30000000</v>
      </c>
      <c r="B45" s="73">
        <f t="shared" si="1"/>
        <v>30750</v>
      </c>
    </row>
    <row r="46" spans="1:2" ht="18">
      <c r="A46" s="78">
        <v>31000000</v>
      </c>
      <c r="B46" s="73">
        <f t="shared" si="1"/>
        <v>31750</v>
      </c>
    </row>
    <row r="47" spans="1:2" ht="18">
      <c r="A47" s="78">
        <v>32000000</v>
      </c>
      <c r="B47" s="73">
        <f t="shared" si="1"/>
        <v>32750</v>
      </c>
    </row>
    <row r="48" spans="1:2" ht="18">
      <c r="A48" s="78">
        <v>33000000</v>
      </c>
      <c r="B48" s="73">
        <f t="shared" si="1"/>
        <v>33750</v>
      </c>
    </row>
    <row r="49" spans="1:2" ht="18">
      <c r="A49" s="78">
        <v>34000000</v>
      </c>
      <c r="B49" s="73">
        <f t="shared" si="1"/>
        <v>34750</v>
      </c>
    </row>
    <row r="50" spans="1:2" ht="18">
      <c r="A50" s="78">
        <v>35000000</v>
      </c>
      <c r="B50" s="73">
        <f t="shared" si="1"/>
        <v>35750</v>
      </c>
    </row>
    <row r="51" spans="1:2" ht="18">
      <c r="A51" s="78">
        <v>36000000</v>
      </c>
      <c r="B51" s="73">
        <f t="shared" si="1"/>
        <v>36750</v>
      </c>
    </row>
    <row r="52" spans="1:2" ht="18">
      <c r="A52" s="78">
        <v>37000000</v>
      </c>
      <c r="B52" s="73">
        <f t="shared" si="1"/>
        <v>37750</v>
      </c>
    </row>
    <row r="53" spans="1:2" ht="18">
      <c r="A53" s="78">
        <v>38000000</v>
      </c>
      <c r="B53" s="73">
        <f t="shared" si="1"/>
        <v>38750</v>
      </c>
    </row>
    <row r="54" spans="1:2" ht="18">
      <c r="A54" s="78">
        <v>39000000</v>
      </c>
      <c r="B54" s="73">
        <f t="shared" si="1"/>
        <v>39750</v>
      </c>
    </row>
    <row r="55" spans="1:2" ht="18">
      <c r="A55" s="78">
        <v>40000000</v>
      </c>
      <c r="B55" s="73">
        <f t="shared" si="1"/>
        <v>40750</v>
      </c>
    </row>
    <row r="56" spans="1:2" ht="18">
      <c r="A56" s="78">
        <v>41000000</v>
      </c>
      <c r="B56" s="73">
        <f t="shared" si="1"/>
        <v>41750</v>
      </c>
    </row>
    <row r="57" spans="1:2" ht="18">
      <c r="A57" s="78">
        <v>42000000</v>
      </c>
      <c r="B57" s="73">
        <f t="shared" si="1"/>
        <v>42750</v>
      </c>
    </row>
    <row r="58" spans="1:2" ht="18">
      <c r="A58" s="78">
        <v>43000000</v>
      </c>
      <c r="B58" s="73">
        <f t="shared" si="1"/>
        <v>43750</v>
      </c>
    </row>
    <row r="59" spans="1:2" ht="18">
      <c r="A59" s="78">
        <v>44000000</v>
      </c>
      <c r="B59" s="73">
        <f t="shared" si="1"/>
        <v>44750</v>
      </c>
    </row>
  </sheetData>
  <sheetProtection password="C943" sheet="1" objects="1" scenarios="1"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workbookViewId="0" topLeftCell="A1">
      <selection activeCell="A1" sqref="A1"/>
    </sheetView>
  </sheetViews>
  <sheetFormatPr defaultColWidth="11.00390625" defaultRowHeight="12.75"/>
  <cols>
    <col min="1" max="1" width="35.625" style="83" bestFit="1" customWidth="1"/>
    <col min="2" max="2" width="12.75390625" style="5" customWidth="1"/>
    <col min="3" max="16384" width="10.75390625" style="5" customWidth="1"/>
  </cols>
  <sheetData>
    <row r="1" s="4" customFormat="1" ht="18">
      <c r="A1" s="79" t="s">
        <v>149</v>
      </c>
    </row>
    <row r="2" s="1" customFormat="1" ht="15.75">
      <c r="A2" s="80" t="s">
        <v>4</v>
      </c>
    </row>
    <row r="3" s="1" customFormat="1" ht="15.75">
      <c r="A3" s="80" t="s">
        <v>113</v>
      </c>
    </row>
    <row r="4" s="1" customFormat="1" ht="15.75">
      <c r="A4" s="80" t="s">
        <v>125</v>
      </c>
    </row>
    <row r="5" s="2" customFormat="1" ht="15.75">
      <c r="A5" s="81" t="s">
        <v>148</v>
      </c>
    </row>
    <row r="6" s="2" customFormat="1" ht="15.75">
      <c r="A6" s="81" t="s">
        <v>126</v>
      </c>
    </row>
    <row r="7" s="2" customFormat="1" ht="15.75">
      <c r="A7" s="81" t="s">
        <v>155</v>
      </c>
    </row>
    <row r="9" spans="1:2" s="4" customFormat="1" ht="18">
      <c r="A9" s="82" t="s">
        <v>73</v>
      </c>
      <c r="B9" s="3" t="s">
        <v>74</v>
      </c>
    </row>
    <row r="10" spans="1:2" ht="18">
      <c r="A10" s="83">
        <v>0</v>
      </c>
      <c r="B10" s="6">
        <v>500</v>
      </c>
    </row>
    <row r="11" spans="1:2" s="7" customFormat="1" ht="18">
      <c r="A11" s="84">
        <v>500001</v>
      </c>
      <c r="B11" s="8">
        <v>750</v>
      </c>
    </row>
    <row r="12" spans="1:2" s="7" customFormat="1" ht="18">
      <c r="A12" s="84">
        <v>1000001</v>
      </c>
      <c r="B12" s="8">
        <v>1000</v>
      </c>
    </row>
    <row r="13" spans="1:2" s="7" customFormat="1" ht="18">
      <c r="A13" s="84">
        <v>2000001</v>
      </c>
      <c r="B13" s="8">
        <v>1500</v>
      </c>
    </row>
    <row r="14" spans="1:2" s="7" customFormat="1" ht="18">
      <c r="A14" s="84">
        <v>3000001</v>
      </c>
      <c r="B14" s="8">
        <v>2000</v>
      </c>
    </row>
    <row r="15" spans="1:2" s="7" customFormat="1" ht="18">
      <c r="A15" s="84">
        <v>4000001</v>
      </c>
      <c r="B15" s="8">
        <v>2500</v>
      </c>
    </row>
    <row r="16" spans="1:2" s="7" customFormat="1" ht="18">
      <c r="A16" s="84">
        <f>A15+1000000</f>
        <v>5000001</v>
      </c>
      <c r="B16" s="73">
        <f>B15+500</f>
        <v>3000</v>
      </c>
    </row>
    <row r="17" spans="1:2" s="7" customFormat="1" ht="18">
      <c r="A17" s="84">
        <f aca="true" t="shared" si="0" ref="A17:A30">A16+1000000</f>
        <v>6000001</v>
      </c>
      <c r="B17" s="73">
        <f aca="true" t="shared" si="1" ref="B17:B30">B16+500</f>
        <v>3500</v>
      </c>
    </row>
    <row r="18" spans="1:2" ht="18">
      <c r="A18" s="84">
        <f t="shared" si="0"/>
        <v>7000001</v>
      </c>
      <c r="B18" s="73">
        <f t="shared" si="1"/>
        <v>4000</v>
      </c>
    </row>
    <row r="19" spans="1:2" ht="18">
      <c r="A19" s="84">
        <f t="shared" si="0"/>
        <v>8000001</v>
      </c>
      <c r="B19" s="73">
        <f t="shared" si="1"/>
        <v>4500</v>
      </c>
    </row>
    <row r="20" spans="1:2" ht="18">
      <c r="A20" s="84">
        <f t="shared" si="0"/>
        <v>9000001</v>
      </c>
      <c r="B20" s="73">
        <f t="shared" si="1"/>
        <v>5000</v>
      </c>
    </row>
    <row r="21" spans="1:2" ht="18">
      <c r="A21" s="84">
        <f t="shared" si="0"/>
        <v>10000001</v>
      </c>
      <c r="B21" s="73">
        <f t="shared" si="1"/>
        <v>5500</v>
      </c>
    </row>
    <row r="22" spans="1:2" ht="18">
      <c r="A22" s="84">
        <f t="shared" si="0"/>
        <v>11000001</v>
      </c>
      <c r="B22" s="73">
        <f t="shared" si="1"/>
        <v>6000</v>
      </c>
    </row>
    <row r="23" spans="1:2" ht="18">
      <c r="A23" s="84">
        <f t="shared" si="0"/>
        <v>12000001</v>
      </c>
      <c r="B23" s="73">
        <f t="shared" si="1"/>
        <v>6500</v>
      </c>
    </row>
    <row r="24" spans="1:2" ht="18">
      <c r="A24" s="84">
        <f t="shared" si="0"/>
        <v>13000001</v>
      </c>
      <c r="B24" s="73">
        <f t="shared" si="1"/>
        <v>7000</v>
      </c>
    </row>
    <row r="25" spans="1:2" ht="18">
      <c r="A25" s="84">
        <f t="shared" si="0"/>
        <v>14000001</v>
      </c>
      <c r="B25" s="73">
        <f t="shared" si="1"/>
        <v>7500</v>
      </c>
    </row>
    <row r="26" spans="1:2" ht="18">
      <c r="A26" s="84">
        <f t="shared" si="0"/>
        <v>15000001</v>
      </c>
      <c r="B26" s="73">
        <f t="shared" si="1"/>
        <v>8000</v>
      </c>
    </row>
    <row r="27" spans="1:2" ht="18">
      <c r="A27" s="84">
        <f t="shared" si="0"/>
        <v>16000001</v>
      </c>
      <c r="B27" s="73">
        <f t="shared" si="1"/>
        <v>8500</v>
      </c>
    </row>
    <row r="28" spans="1:2" ht="18">
      <c r="A28" s="84">
        <f t="shared" si="0"/>
        <v>17000001</v>
      </c>
      <c r="B28" s="73">
        <f t="shared" si="1"/>
        <v>9000</v>
      </c>
    </row>
    <row r="29" spans="1:2" ht="18">
      <c r="A29" s="84">
        <f t="shared" si="0"/>
        <v>18000001</v>
      </c>
      <c r="B29" s="73">
        <f t="shared" si="1"/>
        <v>9500</v>
      </c>
    </row>
    <row r="30" spans="1:2" ht="18">
      <c r="A30" s="84">
        <f t="shared" si="0"/>
        <v>19000001</v>
      </c>
      <c r="B30" s="73">
        <f t="shared" si="1"/>
        <v>10000</v>
      </c>
    </row>
    <row r="31" spans="1:2" ht="18">
      <c r="A31" s="84">
        <f>A30+1000000</f>
        <v>20000001</v>
      </c>
      <c r="B31" s="73">
        <f>B30+500</f>
        <v>10500</v>
      </c>
    </row>
  </sheetData>
  <sheetProtection password="C943" sheet="1" objects="1" scenarios="1"/>
  <printOptions/>
  <pageMargins left="0.75" right="0.75" top="1" bottom="1" header="0.5" footer="0.5"/>
  <pageSetup fitToHeight="1" fitToWidth="1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11.00390625" defaultRowHeight="12.75"/>
  <cols>
    <col min="1" max="1" width="35.625" style="83" customWidth="1"/>
    <col min="2" max="2" width="13.875" style="5" customWidth="1"/>
    <col min="3" max="3" width="9.125" style="5" customWidth="1"/>
    <col min="4" max="4" width="13.375" style="5" bestFit="1" customWidth="1"/>
    <col min="5" max="16384" width="10.75390625" style="5" customWidth="1"/>
  </cols>
  <sheetData>
    <row r="1" s="4" customFormat="1" ht="18">
      <c r="A1" s="79" t="s">
        <v>31</v>
      </c>
    </row>
    <row r="2" s="1" customFormat="1" ht="15.75">
      <c r="A2" s="80" t="s">
        <v>4</v>
      </c>
    </row>
    <row r="3" s="1" customFormat="1" ht="15.75">
      <c r="A3" s="80" t="s">
        <v>113</v>
      </c>
    </row>
    <row r="4" s="1" customFormat="1" ht="15.75">
      <c r="A4" s="80" t="s">
        <v>125</v>
      </c>
    </row>
    <row r="5" s="2" customFormat="1" ht="15.75">
      <c r="A5" s="81" t="s">
        <v>148</v>
      </c>
    </row>
    <row r="6" s="2" customFormat="1" ht="15.75">
      <c r="A6" s="81" t="s">
        <v>126</v>
      </c>
    </row>
    <row r="7" s="2" customFormat="1" ht="15.75">
      <c r="A7" s="81" t="s">
        <v>155</v>
      </c>
    </row>
    <row r="9" spans="1:3" s="4" customFormat="1" ht="18">
      <c r="A9" s="82" t="s">
        <v>33</v>
      </c>
      <c r="B9" s="3" t="s">
        <v>32</v>
      </c>
      <c r="C9" s="3"/>
    </row>
    <row r="10" spans="1:4" ht="18">
      <c r="A10" s="91">
        <v>0</v>
      </c>
      <c r="B10" s="6">
        <v>50000</v>
      </c>
      <c r="C10" s="6"/>
      <c r="D10" s="86"/>
    </row>
    <row r="11" spans="1:4" s="7" customFormat="1" ht="18">
      <c r="A11" s="91">
        <v>20000</v>
      </c>
      <c r="B11" s="8">
        <v>75000</v>
      </c>
      <c r="C11" s="87">
        <f aca="true" t="shared" si="0" ref="C11:C18">+B11/B10</f>
        <v>1.5</v>
      </c>
      <c r="D11" s="84"/>
    </row>
    <row r="12" spans="1:4" s="7" customFormat="1" ht="18">
      <c r="A12" s="84">
        <v>50000</v>
      </c>
      <c r="B12" s="8">
        <v>105000</v>
      </c>
      <c r="C12" s="87">
        <f t="shared" si="0"/>
        <v>1.4</v>
      </c>
      <c r="D12" s="84"/>
    </row>
    <row r="13" spans="1:4" s="7" customFormat="1" ht="18">
      <c r="A13" s="84">
        <v>100000</v>
      </c>
      <c r="B13" s="8">
        <v>136500</v>
      </c>
      <c r="C13" s="87">
        <f t="shared" si="0"/>
        <v>1.3</v>
      </c>
      <c r="D13" s="84"/>
    </row>
    <row r="14" spans="1:4" s="7" customFormat="1" ht="18">
      <c r="A14" s="84">
        <v>250000</v>
      </c>
      <c r="B14" s="8">
        <v>163800</v>
      </c>
      <c r="C14" s="87">
        <f t="shared" si="0"/>
        <v>1.2</v>
      </c>
      <c r="D14" s="84"/>
    </row>
    <row r="15" spans="1:4" s="7" customFormat="1" ht="18.75" thickBot="1">
      <c r="A15" s="88">
        <v>500000</v>
      </c>
      <c r="B15" s="89">
        <v>180180</v>
      </c>
      <c r="C15" s="90">
        <f t="shared" si="0"/>
        <v>1.1</v>
      </c>
      <c r="D15" s="84"/>
    </row>
    <row r="16" spans="1:4" s="7" customFormat="1" ht="18">
      <c r="A16" s="93">
        <v>1000000</v>
      </c>
      <c r="B16" s="73">
        <f>+B15*C15</f>
        <v>198198.00000000003</v>
      </c>
      <c r="C16" s="87">
        <f t="shared" si="0"/>
        <v>1.1</v>
      </c>
      <c r="D16" s="84"/>
    </row>
    <row r="17" spans="1:4" s="7" customFormat="1" ht="18">
      <c r="A17" s="84">
        <f>+A16+1000000</f>
        <v>2000000</v>
      </c>
      <c r="B17" s="73">
        <f>+B16*C16</f>
        <v>218017.80000000005</v>
      </c>
      <c r="C17" s="87">
        <f t="shared" si="0"/>
        <v>1.1</v>
      </c>
      <c r="D17" s="84"/>
    </row>
    <row r="18" spans="1:4" ht="18">
      <c r="A18" s="84">
        <f>A17+1000000</f>
        <v>3000000</v>
      </c>
      <c r="B18" s="73">
        <f>+B17*C17</f>
        <v>239819.58000000007</v>
      </c>
      <c r="C18" s="87">
        <f t="shared" si="0"/>
        <v>1.1</v>
      </c>
      <c r="D18" s="84"/>
    </row>
    <row r="19" ht="18">
      <c r="D19" s="86"/>
    </row>
  </sheetData>
  <sheetProtection password="C943" sheet="1" objects="1" scenarios="1"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 Dolphin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Nicholas</dc:creator>
  <cp:keywords/>
  <dc:description/>
  <cp:lastModifiedBy>Laura Pittman</cp:lastModifiedBy>
  <cp:lastPrinted>2007-02-23T01:39:31Z</cp:lastPrinted>
  <dcterms:created xsi:type="dcterms:W3CDTF">2005-12-03T17:10:56Z</dcterms:created>
  <dcterms:modified xsi:type="dcterms:W3CDTF">2007-02-20T20:15:05Z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